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0" windowWidth="20055" windowHeight="7935" tabRatio="994" firstSheet="3" activeTab="3"/>
  </bookViews>
  <sheets>
    <sheet name="Raw Data" sheetId="1" r:id="rId1"/>
    <sheet name="Overall scores" sheetId="2" r:id="rId2"/>
    <sheet name="Table of performance groups" sheetId="3" r:id="rId3"/>
    <sheet name="Donor comparison (2)" sheetId="4" r:id="rId4"/>
    <sheet name="IATI vs Other Format" sheetId="5" r:id="rId5"/>
    <sheet name="Indicator categories" sheetId="6" r:id="rId6"/>
    <sheet name="Avg. ind grp by perf cat" sheetId="7" r:id="rId7"/>
    <sheet name="Indicator sub-categories" sheetId="8" r:id="rId8"/>
    <sheet name="Subcategories - percentage" sheetId="9" r:id="rId9"/>
    <sheet name="Sub cat. by perf. categories" sheetId="10" r:id="rId10"/>
    <sheet name="Indicators" sheetId="11" r:id="rId11"/>
    <sheet name="Summary of indicators" sheetId="12" r:id="rId12"/>
    <sheet name="Indicator by format" sheetId="13" r:id="rId13"/>
    <sheet name="Format by donor" sheetId="14" r:id="rId14"/>
    <sheet name="Donor Size" sheetId="15" r:id="rId15"/>
  </sheets>
  <externalReferences>
    <externalReference r:id="rId21"/>
  </externalReferences>
  <definedNames>
    <definedName name="_xlnm._FilterDatabase" localSheetId="3" hidden="1">'Donor comparison (2)'!$A$1:$R$40</definedName>
    <definedName name="_xlnm._FilterDatabase" localSheetId="0" hidden="1">'Raw Data'!$A$1:$AA$859</definedName>
    <definedName name="_xlfn.AGGREGATE" hidden="1">#NAME?</definedName>
  </definedNames>
  <calcPr fullCalcOnLoad="1"/>
  <pivotCaches>
    <pivotCache cacheId="2" r:id="rId16"/>
    <pivotCache cacheId="3" r:id="rId17"/>
    <pivotCache cacheId="1" r:id="rId18"/>
  </pivotCaches>
</workbook>
</file>

<file path=xl/sharedStrings.xml><?xml version="1.0" encoding="utf-8"?>
<sst xmlns="http://schemas.openxmlformats.org/spreadsheetml/2006/main" count="10407" uniqueCount="1128">
  <si>
    <t>id</t>
  </si>
  <si>
    <t>organisation_name</t>
  </si>
  <si>
    <t>organisation_code</t>
  </si>
  <si>
    <t>indicator_total_weighted_points</t>
  </si>
  <si>
    <t>indicator_id</t>
  </si>
  <si>
    <t>indicator_name</t>
  </si>
  <si>
    <t>indicator_category_name</t>
  </si>
  <si>
    <t>indicator_subcategory_name</t>
  </si>
  <si>
    <t>indicator_category_subcategory</t>
  </si>
  <si>
    <t>indicator_order</t>
  </si>
  <si>
    <t>indicator_weight</t>
  </si>
  <si>
    <t>iati_manual</t>
  </si>
  <si>
    <t>publication_format</t>
  </si>
  <si>
    <t>publication_format_points</t>
  </si>
  <si>
    <t>total_points</t>
  </si>
  <si>
    <t>iati_data_quality_passed</t>
  </si>
  <si>
    <t>iati_data_quality_points</t>
  </si>
  <si>
    <t>iati_data_quality_frequency</t>
  </si>
  <si>
    <t>iati_data_quality_frequency_value</t>
  </si>
  <si>
    <t>iati_data_quality_frequency_multiplier</t>
  </si>
  <si>
    <t>iati_data_quality_total_points</t>
  </si>
  <si>
    <t>survey_publication_status</t>
  </si>
  <si>
    <t>survey_publication_status_value</t>
  </si>
  <si>
    <t>survey_ordinal_value</t>
  </si>
  <si>
    <t>survey_publication_format</t>
  </si>
  <si>
    <t>survey_publication_format_value</t>
  </si>
  <si>
    <t>survey_total_points</t>
  </si>
  <si>
    <t>46015-strategy</t>
  </si>
  <si>
    <t>EBRD</t>
  </si>
  <si>
    <t>strategy</t>
  </si>
  <si>
    <t>Organisation strategy</t>
  </si>
  <si>
    <t>organisation</t>
  </si>
  <si>
    <t>planning</t>
  </si>
  <si>
    <t>organisation-planning</t>
  </si>
  <si>
    <t>manual</t>
  </si>
  <si>
    <t>document</t>
  </si>
  <si>
    <t>always</t>
  </si>
  <si>
    <t>46015-annual-report</t>
  </si>
  <si>
    <t>annual-report</t>
  </si>
  <si>
    <t>Annual report</t>
  </si>
  <si>
    <t>46015-allocation</t>
  </si>
  <si>
    <t>allocation</t>
  </si>
  <si>
    <t>Allocation policy</t>
  </si>
  <si>
    <t>46015-procurement-policy</t>
  </si>
  <si>
    <t>procurement-policy</t>
  </si>
  <si>
    <t>Procurement policy</t>
  </si>
  <si>
    <t>46015-country-strategy</t>
  </si>
  <si>
    <t>country-strategy</t>
  </si>
  <si>
    <t>Country strategy</t>
  </si>
  <si>
    <t>46015-total-budget</t>
  </si>
  <si>
    <t>total-budget</t>
  </si>
  <si>
    <t>Total budget</t>
  </si>
  <si>
    <t>financial</t>
  </si>
  <si>
    <t>organisation-financial</t>
  </si>
  <si>
    <t>46015-disaggregated-budgets</t>
  </si>
  <si>
    <t>disaggregated-budgets</t>
  </si>
  <si>
    <t>Disaggregated budgets</t>
  </si>
  <si>
    <t>46015-audit</t>
  </si>
  <si>
    <t>audit</t>
  </si>
  <si>
    <t>Audit</t>
  </si>
  <si>
    <t>46015-implementer</t>
  </si>
  <si>
    <t>implementer</t>
  </si>
  <si>
    <t>Implementer</t>
  </si>
  <si>
    <t>activity</t>
  </si>
  <si>
    <t>basic</t>
  </si>
  <si>
    <t>activity-basic</t>
  </si>
  <si>
    <t>website</t>
  </si>
  <si>
    <t>46015-unique-id</t>
  </si>
  <si>
    <t>unique-id</t>
  </si>
  <si>
    <t>Unique ID</t>
  </si>
  <si>
    <t>46015-title</t>
  </si>
  <si>
    <t>title</t>
  </si>
  <si>
    <t>Title</t>
  </si>
  <si>
    <t>machine-readable</t>
  </si>
  <si>
    <t>46015-description</t>
  </si>
  <si>
    <t>description</t>
  </si>
  <si>
    <t>Description</t>
  </si>
  <si>
    <t>46015-dates-planned</t>
  </si>
  <si>
    <t>dates-planned</t>
  </si>
  <si>
    <t>Planned dates</t>
  </si>
  <si>
    <t>not published</t>
  </si>
  <si>
    <t>46015-dates-actual</t>
  </si>
  <si>
    <t>dates-actual</t>
  </si>
  <si>
    <t>Actual dates</t>
  </si>
  <si>
    <t>sometimes</t>
  </si>
  <si>
    <t>46015-current-status</t>
  </si>
  <si>
    <t>current-status</t>
  </si>
  <si>
    <t>Current Status</t>
  </si>
  <si>
    <t>46015-contact-details</t>
  </si>
  <si>
    <t>contact-details</t>
  </si>
  <si>
    <t>Contact details</t>
  </si>
  <si>
    <t>46015-collaboration-type</t>
  </si>
  <si>
    <t>collaboration-type</t>
  </si>
  <si>
    <t>Collaboration Type</t>
  </si>
  <si>
    <t>classifications</t>
  </si>
  <si>
    <t>activity-classifications</t>
  </si>
  <si>
    <t>46015-flow-type</t>
  </si>
  <si>
    <t>flow-type</t>
  </si>
  <si>
    <t>Flow Type</t>
  </si>
  <si>
    <t>46015-aid-type</t>
  </si>
  <si>
    <t>aid-type</t>
  </si>
  <si>
    <t>Aid Type</t>
  </si>
  <si>
    <t>46015-finance-type</t>
  </si>
  <si>
    <t>finance-type</t>
  </si>
  <si>
    <t>Finance Type</t>
  </si>
  <si>
    <t>46015-sector</t>
  </si>
  <si>
    <t>sector</t>
  </si>
  <si>
    <t>Sector</t>
  </si>
  <si>
    <t>46015-location</t>
  </si>
  <si>
    <t>location</t>
  </si>
  <si>
    <t>Sub-national location</t>
  </si>
  <si>
    <t>46015-tied-aid-status</t>
  </si>
  <si>
    <t>tied-aid-status</t>
  </si>
  <si>
    <t>Tied Aid Status</t>
  </si>
  <si>
    <t>pdf</t>
  </si>
  <si>
    <t>46015-mou</t>
  </si>
  <si>
    <t>mou</t>
  </si>
  <si>
    <t>MoU</t>
  </si>
  <si>
    <t>related-documents</t>
  </si>
  <si>
    <t>activity-related-documents</t>
  </si>
  <si>
    <t>46015-evaluations</t>
  </si>
  <si>
    <t>evaluations</t>
  </si>
  <si>
    <t>Evaluations</t>
  </si>
  <si>
    <t>46015-objectives</t>
  </si>
  <si>
    <t>objectives</t>
  </si>
  <si>
    <t>Objectives</t>
  </si>
  <si>
    <t>46015-budget</t>
  </si>
  <si>
    <t>budget</t>
  </si>
  <si>
    <t>Budget Docs</t>
  </si>
  <si>
    <t>46015-contracts</t>
  </si>
  <si>
    <t>contracts</t>
  </si>
  <si>
    <t>Contracts</t>
  </si>
  <si>
    <t>46015-tenders</t>
  </si>
  <si>
    <t>tenders</t>
  </si>
  <si>
    <t>Tenders</t>
  </si>
  <si>
    <t>46015-cost-overall</t>
  </si>
  <si>
    <t>cost-overall</t>
  </si>
  <si>
    <t>Budget</t>
  </si>
  <si>
    <t>activity-financial</t>
  </si>
  <si>
    <t>46015-expenditure-planned</t>
  </si>
  <si>
    <t>expenditure-planned</t>
  </si>
  <si>
    <t>Commitments</t>
  </si>
  <si>
    <t>46015-expenditure-actual</t>
  </si>
  <si>
    <t>expenditure-actual</t>
  </si>
  <si>
    <t>Disbursements and expenditure</t>
  </si>
  <si>
    <t>46015-budget-identifier</t>
  </si>
  <si>
    <t>budget-identifier</t>
  </si>
  <si>
    <t>Budget Identifier</t>
  </si>
  <si>
    <t>46015-results</t>
  </si>
  <si>
    <t>results</t>
  </si>
  <si>
    <t>Results</t>
  </si>
  <si>
    <t>performance</t>
  </si>
  <si>
    <t>activity-performance</t>
  </si>
  <si>
    <t>46015-impact-appraisals</t>
  </si>
  <si>
    <t>impact-appraisals</t>
  </si>
  <si>
    <t>Impact Appraisals</t>
  </si>
  <si>
    <t>46015-conditions</t>
  </si>
  <si>
    <t>conditions</t>
  </si>
  <si>
    <t>Conditions</t>
  </si>
  <si>
    <t>46015-foia</t>
  </si>
  <si>
    <t>foia</t>
  </si>
  <si>
    <t>FOIA</t>
  </si>
  <si>
    <t>commitment</t>
  </si>
  <si>
    <t>commitment-</t>
  </si>
  <si>
    <t>not-applicable</t>
  </si>
  <si>
    <t>46015-implementation-schedules</t>
  </si>
  <si>
    <t>implementation-schedules</t>
  </si>
  <si>
    <t>Implementation schedules</t>
  </si>
  <si>
    <t>46015-accessibility</t>
  </si>
  <si>
    <t>accessibility</t>
  </si>
  <si>
    <t>Accessibility</t>
  </si>
  <si>
    <t>IT-4-strategy</t>
  </si>
  <si>
    <t>Italy, MAE</t>
  </si>
  <si>
    <t>IT-4</t>
  </si>
  <si>
    <t>IT-4-annual-report</t>
  </si>
  <si>
    <t>IT-4-allocation</t>
  </si>
  <si>
    <t>IT-4-procurement-policy</t>
  </si>
  <si>
    <t>IT-4-country-strategy</t>
  </si>
  <si>
    <t>IT-4-total-budget</t>
  </si>
  <si>
    <t>IT-4-disaggregated-budgets</t>
  </si>
  <si>
    <t>IT-4-audit</t>
  </si>
  <si>
    <t>IT-4-implementer</t>
  </si>
  <si>
    <t>IT-4-unique-id</t>
  </si>
  <si>
    <t>IT-4-title</t>
  </si>
  <si>
    <t>IT-4-description</t>
  </si>
  <si>
    <t>IT-4-dates-planned</t>
  </si>
  <si>
    <t>IT-4-dates-actual</t>
  </si>
  <si>
    <t>IT-4-current-status</t>
  </si>
  <si>
    <t>IT-4-contact-details</t>
  </si>
  <si>
    <t>IT-4-collaboration-type</t>
  </si>
  <si>
    <t>IT-4-flow-type</t>
  </si>
  <si>
    <t>IT-4-aid-type</t>
  </si>
  <si>
    <t>IT-4-finance-type</t>
  </si>
  <si>
    <t>IT-4-sector</t>
  </si>
  <si>
    <t>IT-4-location</t>
  </si>
  <si>
    <t>IT-4-tied-aid-status</t>
  </si>
  <si>
    <t>IT-4-mou</t>
  </si>
  <si>
    <t>IT-4-evaluations</t>
  </si>
  <si>
    <t>IT-4-objectives</t>
  </si>
  <si>
    <t>IT-4-budget</t>
  </si>
  <si>
    <t>IT-4-contracts</t>
  </si>
  <si>
    <t>IT-4-tenders</t>
  </si>
  <si>
    <t>IT-4-cost-overall</t>
  </si>
  <si>
    <t>IT-4-expenditure-planned</t>
  </si>
  <si>
    <t>IT-4-expenditure-actual</t>
  </si>
  <si>
    <t>IT-4-budget-identifier</t>
  </si>
  <si>
    <t>IT-4-results</t>
  </si>
  <si>
    <t>IT-4-impact-appraisals</t>
  </si>
  <si>
    <t>IT-4-conditions</t>
  </si>
  <si>
    <t>IT-4-foia</t>
  </si>
  <si>
    <t>IT-4-implementation-schedules</t>
  </si>
  <si>
    <t>IT-4-accessibility</t>
  </si>
  <si>
    <t>EU-1-strategy</t>
  </si>
  <si>
    <t>EC, DEVCO</t>
  </si>
  <si>
    <t>EU-1</t>
  </si>
  <si>
    <t>iati</t>
  </si>
  <si>
    <t>monthly</t>
  </si>
  <si>
    <t>EU-1-annual-report</t>
  </si>
  <si>
    <t>EU-1-allocation</t>
  </si>
  <si>
    <t>EU-1-procurement-policy</t>
  </si>
  <si>
    <t>EU-1-total-budget</t>
  </si>
  <si>
    <t>Financial</t>
  </si>
  <si>
    <t>organisation-Financial</t>
  </si>
  <si>
    <t>EU-1-audit</t>
  </si>
  <si>
    <t>EU-1-implementer</t>
  </si>
  <si>
    <t>EU-1-unique-id</t>
  </si>
  <si>
    <t>EU-1-title</t>
  </si>
  <si>
    <t>EU-1-description</t>
  </si>
  <si>
    <t>EU-1-dates-planned</t>
  </si>
  <si>
    <t>EU-1-dates-actual</t>
  </si>
  <si>
    <t>EU-1-current-status</t>
  </si>
  <si>
    <t>EU-1-contact-details</t>
  </si>
  <si>
    <t>EU-1-collaboration-type</t>
  </si>
  <si>
    <t>EU-1-flow-type</t>
  </si>
  <si>
    <t>EU-1-aid-type</t>
  </si>
  <si>
    <t>EU-1-finance-type</t>
  </si>
  <si>
    <t>EU-1-sector</t>
  </si>
  <si>
    <t>EU-1-location</t>
  </si>
  <si>
    <t>EU-1-tied-aid-status</t>
  </si>
  <si>
    <t>EU-1-cost-overall</t>
  </si>
  <si>
    <t>EU-1-expenditure-planned</t>
  </si>
  <si>
    <t>EU-1-expenditure-actual</t>
  </si>
  <si>
    <t>EU-1-tenders</t>
  </si>
  <si>
    <t>EU-1-budget-identifier</t>
  </si>
  <si>
    <t>EU-1-results</t>
  </si>
  <si>
    <t>EU-1-impact-appraisals</t>
  </si>
  <si>
    <t>EU-1-conditions</t>
  </si>
  <si>
    <t>EU-1-country-strategy</t>
  </si>
  <si>
    <t>Planning</t>
  </si>
  <si>
    <t>organisation-Planning</t>
  </si>
  <si>
    <t>EU-1-disaggregated-budgets</t>
  </si>
  <si>
    <t>EU-1-mou</t>
  </si>
  <si>
    <t>EU-1-evaluations</t>
  </si>
  <si>
    <t>EU-1-objectives</t>
  </si>
  <si>
    <t>EU-1-budget</t>
  </si>
  <si>
    <t>EU-1-contracts</t>
  </si>
  <si>
    <t>EU-1-foia</t>
  </si>
  <si>
    <t>EU-1-implementation-schedules</t>
  </si>
  <si>
    <t>EU-1-accessibility</t>
  </si>
  <si>
    <t>SE-6-strategy</t>
  </si>
  <si>
    <t>Sweden, MFA-Sida</t>
  </si>
  <si>
    <t>SE-6</t>
  </si>
  <si>
    <t>SE-6-annual-report</t>
  </si>
  <si>
    <t>SE-6-allocation</t>
  </si>
  <si>
    <t>SE-6-procurement-policy</t>
  </si>
  <si>
    <t>SE-6-country-strategy</t>
  </si>
  <si>
    <t>SE-6-total-budget</t>
  </si>
  <si>
    <t>SE-6-disaggregated-budgets</t>
  </si>
  <si>
    <t>SE-6-audit</t>
  </si>
  <si>
    <t>SE-6-implementer</t>
  </si>
  <si>
    <t>SE-6-unique-id</t>
  </si>
  <si>
    <t>SE-6-title</t>
  </si>
  <si>
    <t>SE-6-description</t>
  </si>
  <si>
    <t>SE-6-dates-planned</t>
  </si>
  <si>
    <t>SE-6-dates-actual</t>
  </si>
  <si>
    <t>SE-6-current-status</t>
  </si>
  <si>
    <t>SE-6-contact-details</t>
  </si>
  <si>
    <t>SE-6-collaboration-type</t>
  </si>
  <si>
    <t>SE-6-flow-type</t>
  </si>
  <si>
    <t>SE-6-aid-type</t>
  </si>
  <si>
    <t>SE-6-finance-type</t>
  </si>
  <si>
    <t>SE-6-sector</t>
  </si>
  <si>
    <t>SE-6-location</t>
  </si>
  <si>
    <t>SE-6-tied-aid-status</t>
  </si>
  <si>
    <t>SE-6-mou</t>
  </si>
  <si>
    <t>SE-6-evaluations</t>
  </si>
  <si>
    <t>SE-6-objectives</t>
  </si>
  <si>
    <t>SE-6-budget</t>
  </si>
  <si>
    <t>SE-6-contracts</t>
  </si>
  <si>
    <t>SE-6-tenders</t>
  </si>
  <si>
    <t>SE-6-cost-overall</t>
  </si>
  <si>
    <t>SE-6-expenditure-planned</t>
  </si>
  <si>
    <t>SE-6-expenditure-actual</t>
  </si>
  <si>
    <t>SE-6-budget-identifier</t>
  </si>
  <si>
    <t>SE-6-results</t>
  </si>
  <si>
    <t>SE-6-impact-appraisals</t>
  </si>
  <si>
    <t>SE-6-conditions</t>
  </si>
  <si>
    <t>SE-6-foia</t>
  </si>
  <si>
    <t>SE-6-implementation-schedules</t>
  </si>
  <si>
    <t>SE-6-accessibility</t>
  </si>
  <si>
    <t>GB-1-strategy</t>
  </si>
  <si>
    <t>UK, DFID</t>
  </si>
  <si>
    <t>GB-1</t>
  </si>
  <si>
    <t>GB-1-annual-report</t>
  </si>
  <si>
    <t>GB-1-allocation</t>
  </si>
  <si>
    <t>GB-1-procurement-policy</t>
  </si>
  <si>
    <t>GB-1-audit</t>
  </si>
  <si>
    <t>GB-1-implementer</t>
  </si>
  <si>
    <t>GB-1-unique-id</t>
  </si>
  <si>
    <t>GB-1-title</t>
  </si>
  <si>
    <t>GB-1-description</t>
  </si>
  <si>
    <t>GB-1-dates-planned</t>
  </si>
  <si>
    <t>GB-1-dates-actual</t>
  </si>
  <si>
    <t>GB-1-current-status</t>
  </si>
  <si>
    <t>GB-1-contact-details</t>
  </si>
  <si>
    <t>GB-1-collaboration-type</t>
  </si>
  <si>
    <t>GB-1-flow-type</t>
  </si>
  <si>
    <t>GB-1-aid-type</t>
  </si>
  <si>
    <t>GB-1-finance-type</t>
  </si>
  <si>
    <t>GB-1-sector</t>
  </si>
  <si>
    <t>GB-1-location</t>
  </si>
  <si>
    <t>GB-1-tied-aid-status</t>
  </si>
  <si>
    <t>GB-1-mou</t>
  </si>
  <si>
    <t>GB-1-evaluations</t>
  </si>
  <si>
    <t>GB-1-objectives</t>
  </si>
  <si>
    <t>GB-1-budget</t>
  </si>
  <si>
    <t>GB-1-contracts</t>
  </si>
  <si>
    <t>GB-1-tenders</t>
  </si>
  <si>
    <t>GB-1-cost-overall</t>
  </si>
  <si>
    <t>GB-1-expenditure-planned</t>
  </si>
  <si>
    <t>GB-1-expenditure-actual</t>
  </si>
  <si>
    <t>GB-1-budget-identifier</t>
  </si>
  <si>
    <t>GB-1-results</t>
  </si>
  <si>
    <t>GB-1-impact-appraisals</t>
  </si>
  <si>
    <t>GB-1-conditions</t>
  </si>
  <si>
    <t>GB-1-country-strategy</t>
  </si>
  <si>
    <t>GB-1-total-budget</t>
  </si>
  <si>
    <t>GB-1-disaggregated-budgets</t>
  </si>
  <si>
    <t>GB-1-foia</t>
  </si>
  <si>
    <t>GB-1-implementation-schedules</t>
  </si>
  <si>
    <t>GB-1-accessibility</t>
  </si>
  <si>
    <t>FI-3-expenditure-planned</t>
  </si>
  <si>
    <t>Finland, MFA</t>
  </si>
  <si>
    <t>FI-3</t>
  </si>
  <si>
    <t>less than quarterly</t>
  </si>
  <si>
    <t>FI-3-expenditure-actual</t>
  </si>
  <si>
    <t>FI-3-implementer</t>
  </si>
  <si>
    <t>FI-3-unique-id</t>
  </si>
  <si>
    <t>FI-3-title</t>
  </si>
  <si>
    <t>FI-3-description</t>
  </si>
  <si>
    <t>FI-3-dates-planned</t>
  </si>
  <si>
    <t>FI-3-current-status</t>
  </si>
  <si>
    <t>FI-3-collaboration-type</t>
  </si>
  <si>
    <t>FI-3-flow-type</t>
  </si>
  <si>
    <t>FI-3-aid-type</t>
  </si>
  <si>
    <t>FI-3-finance-type</t>
  </si>
  <si>
    <t>FI-3-sector</t>
  </si>
  <si>
    <t>FI-3-location</t>
  </si>
  <si>
    <t>FI-3-tied-aid-status</t>
  </si>
  <si>
    <t>FI-3-tenders</t>
  </si>
  <si>
    <t>FI-3-cost-overall</t>
  </si>
  <si>
    <t>FI-3-strategy</t>
  </si>
  <si>
    <t>FI-3-annual-report</t>
  </si>
  <si>
    <t>FI-3-allocation</t>
  </si>
  <si>
    <t>FI-3-procurement-policy</t>
  </si>
  <si>
    <t>FI-3-country-strategy</t>
  </si>
  <si>
    <t>FI-3-total-budget</t>
  </si>
  <si>
    <t>FI-3-disaggregated-budgets</t>
  </si>
  <si>
    <t>FI-3-audit</t>
  </si>
  <si>
    <t>FI-3-impact-appraisals</t>
  </si>
  <si>
    <t>FI-3-dates-actual</t>
  </si>
  <si>
    <t>FI-3-results</t>
  </si>
  <si>
    <t>FI-3-contact-details</t>
  </si>
  <si>
    <t>FI-3-conditions</t>
  </si>
  <si>
    <t>FI-3-budget-identifier</t>
  </si>
  <si>
    <t>FI-3-mou</t>
  </si>
  <si>
    <t>FI-3-evaluations</t>
  </si>
  <si>
    <t>FI-3-objectives</t>
  </si>
  <si>
    <t>FI-3-budget</t>
  </si>
  <si>
    <t>FI-3-contracts</t>
  </si>
  <si>
    <t>FI-3-foia</t>
  </si>
  <si>
    <t>FI-3-implementation-schedules</t>
  </si>
  <si>
    <t>FI-3-accessibility</t>
  </si>
  <si>
    <t>DE-1-expenditure-planned</t>
  </si>
  <si>
    <t>Germany, BMZ-GIZ</t>
  </si>
  <si>
    <t>DE-1</t>
  </si>
  <si>
    <t>DE-1-expenditure-actual</t>
  </si>
  <si>
    <t>DE-1-strategy</t>
  </si>
  <si>
    <t>DE-1-annual-report</t>
  </si>
  <si>
    <t>DE-1-procurement-policy</t>
  </si>
  <si>
    <t>DE-1-country-strategy</t>
  </si>
  <si>
    <t>DE-1-disaggregated-budgets</t>
  </si>
  <si>
    <t>DE-1-audit</t>
  </si>
  <si>
    <t>DE-1-implementer</t>
  </si>
  <si>
    <t>DE-1-unique-id</t>
  </si>
  <si>
    <t>DE-1-title</t>
  </si>
  <si>
    <t>DE-1-description</t>
  </si>
  <si>
    <t>DE-1-dates-actual</t>
  </si>
  <si>
    <t>DE-1-current-status</t>
  </si>
  <si>
    <t>DE-1-contact-details</t>
  </si>
  <si>
    <t>DE-1-collaboration-type</t>
  </si>
  <si>
    <t>DE-1-flow-type</t>
  </si>
  <si>
    <t>DE-1-aid-type</t>
  </si>
  <si>
    <t>DE-1-finance-type</t>
  </si>
  <si>
    <t>DE-1-sector</t>
  </si>
  <si>
    <t>DE-1-tied-aid-status</t>
  </si>
  <si>
    <t>DE-1-tenders</t>
  </si>
  <si>
    <t>DE-1-cost-overall</t>
  </si>
  <si>
    <t>DE-1-budget-identifier</t>
  </si>
  <si>
    <t>DE-1-results</t>
  </si>
  <si>
    <t>DE-1-allocation</t>
  </si>
  <si>
    <t>DE-1-conditions</t>
  </si>
  <si>
    <t>DE-1-impact-appraisals</t>
  </si>
  <si>
    <t>DE-1-total-budget</t>
  </si>
  <si>
    <t>DE-1-dates-planned</t>
  </si>
  <si>
    <t>DE-1-location</t>
  </si>
  <si>
    <t>DE-1-mou</t>
  </si>
  <si>
    <t>DE-1-evaluations</t>
  </si>
  <si>
    <t>DE-1-objectives</t>
  </si>
  <si>
    <t>DE-1-budget</t>
  </si>
  <si>
    <t>DE-1-contracts</t>
  </si>
  <si>
    <t>DE-1-foia</t>
  </si>
  <si>
    <t>DE-1-implementation-schedules</t>
  </si>
  <si>
    <t>DE-1-accessibility</t>
  </si>
  <si>
    <t>42004-expenditure-planned</t>
  </si>
  <si>
    <t>EIB</t>
  </si>
  <si>
    <t>42004-strategy</t>
  </si>
  <si>
    <t>42004-annual-report</t>
  </si>
  <si>
    <t>42004-implementer</t>
  </si>
  <si>
    <t>42004-unique-id</t>
  </si>
  <si>
    <t>42004-title</t>
  </si>
  <si>
    <t>42004-description</t>
  </si>
  <si>
    <t>42004-dates-planned</t>
  </si>
  <si>
    <t>42004-dates-actual</t>
  </si>
  <si>
    <t>42004-current-status</t>
  </si>
  <si>
    <t>42004-contact-details</t>
  </si>
  <si>
    <t>42004-collaboration-type</t>
  </si>
  <si>
    <t>42004-aid-type</t>
  </si>
  <si>
    <t>42004-finance-type</t>
  </si>
  <si>
    <t>42004-sector</t>
  </si>
  <si>
    <t>42004-tied-aid-status</t>
  </si>
  <si>
    <t>42004-tenders</t>
  </si>
  <si>
    <t>42004-cost-overall</t>
  </si>
  <si>
    <t>42004-expenditure-actual</t>
  </si>
  <si>
    <t>42004-budget-identifier</t>
  </si>
  <si>
    <t>42004-results</t>
  </si>
  <si>
    <t>42004-allocation</t>
  </si>
  <si>
    <t>42004-procurement-policy</t>
  </si>
  <si>
    <t>42004-country-strategy</t>
  </si>
  <si>
    <t>42004-total-budget</t>
  </si>
  <si>
    <t>42004-disaggregated-budgets</t>
  </si>
  <si>
    <t>42004-audit</t>
  </si>
  <si>
    <t>42004-impact-appraisals</t>
  </si>
  <si>
    <t>42004-flow-type</t>
  </si>
  <si>
    <t>42004-conditions</t>
  </si>
  <si>
    <t>42004-location</t>
  </si>
  <si>
    <t>42004-mou</t>
  </si>
  <si>
    <t>42004-evaluations</t>
  </si>
  <si>
    <t>42004-objectives</t>
  </si>
  <si>
    <t>42004-budget</t>
  </si>
  <si>
    <t>42004-contracts</t>
  </si>
  <si>
    <t>42004-foia</t>
  </si>
  <si>
    <t>42004-implementation-schedules</t>
  </si>
  <si>
    <t>42004-accessibility</t>
  </si>
  <si>
    <t>EU-6-strategy</t>
  </si>
  <si>
    <t>EC, FPI</t>
  </si>
  <si>
    <t>EU-6</t>
  </si>
  <si>
    <t>EU-6-annual-report</t>
  </si>
  <si>
    <t>EU-6-allocation</t>
  </si>
  <si>
    <t>EU-6-procurement-policy</t>
  </si>
  <si>
    <t>EU-6-total-budget</t>
  </si>
  <si>
    <t>EU-6-audit</t>
  </si>
  <si>
    <t>EU-6-implementer</t>
  </si>
  <si>
    <t>EU-6-unique-id</t>
  </si>
  <si>
    <t>EU-6-title</t>
  </si>
  <si>
    <t>EU-6-description</t>
  </si>
  <si>
    <t>EU-6-dates-planned</t>
  </si>
  <si>
    <t>EU-6-dates-actual</t>
  </si>
  <si>
    <t>EU-6-current-status</t>
  </si>
  <si>
    <t>EU-6-contact-details</t>
  </si>
  <si>
    <t>EU-6-collaboration-type</t>
  </si>
  <si>
    <t>EU-6-flow-type</t>
  </si>
  <si>
    <t>EU-6-aid-type</t>
  </si>
  <si>
    <t>EU-6-finance-type</t>
  </si>
  <si>
    <t>EU-6-sector</t>
  </si>
  <si>
    <t>EU-6-location</t>
  </si>
  <si>
    <t>EU-6-tied-aid-status</t>
  </si>
  <si>
    <t>EU-6-cost-overall</t>
  </si>
  <si>
    <t>EU-6-expenditure-planned</t>
  </si>
  <si>
    <t>EU-6-expenditure-actual</t>
  </si>
  <si>
    <t>EU-6-tenders</t>
  </si>
  <si>
    <t>EU-6-budget-identifier</t>
  </si>
  <si>
    <t>EU-6-results</t>
  </si>
  <si>
    <t>EU-6-impact-appraisals</t>
  </si>
  <si>
    <t>EU-6-conditions</t>
  </si>
  <si>
    <t>EU-6-country-strategy</t>
  </si>
  <si>
    <t>EU-6-disaggregated-budgets</t>
  </si>
  <si>
    <t>EU-6-mou</t>
  </si>
  <si>
    <t>EU-6-evaluations</t>
  </si>
  <si>
    <t>EU-6-objectives</t>
  </si>
  <si>
    <t>EU-6-budget</t>
  </si>
  <si>
    <t>EU-6-contracts</t>
  </si>
  <si>
    <t>EU-6-foia</t>
  </si>
  <si>
    <t>EU-6-implementation-schedules</t>
  </si>
  <si>
    <t>EU-6-accessibility</t>
  </si>
  <si>
    <t>EU-5-expenditure-planned</t>
  </si>
  <si>
    <t>EC, NEAR</t>
  </si>
  <si>
    <t>EU-5</t>
  </si>
  <si>
    <t>EU-5-expenditure-actual</t>
  </si>
  <si>
    <t>EU-5-strategy</t>
  </si>
  <si>
    <t>EU-5-annual-report</t>
  </si>
  <si>
    <t>EU-5-allocation</t>
  </si>
  <si>
    <t>EU-5-procurement-policy</t>
  </si>
  <si>
    <t>EU-5-total-budget</t>
  </si>
  <si>
    <t>EU-5-audit</t>
  </si>
  <si>
    <t>EU-5-unique-id</t>
  </si>
  <si>
    <t>EU-5-title</t>
  </si>
  <si>
    <t>EU-5-description</t>
  </si>
  <si>
    <t>EU-5-dates-planned</t>
  </si>
  <si>
    <t>EU-5-dates-actual</t>
  </si>
  <si>
    <t>EU-5-current-status</t>
  </si>
  <si>
    <t>EU-5-contact-details</t>
  </si>
  <si>
    <t>EU-5-collaboration-type</t>
  </si>
  <si>
    <t>EU-5-flow-type</t>
  </si>
  <si>
    <t>EU-5-aid-type</t>
  </si>
  <si>
    <t>EU-5-finance-type</t>
  </si>
  <si>
    <t>EU-5-sector</t>
  </si>
  <si>
    <t>EU-5-tied-aid-status</t>
  </si>
  <si>
    <t>EU-5-tenders</t>
  </si>
  <si>
    <t>EU-5-cost-overall</t>
  </si>
  <si>
    <t>EU-5-budget-identifier</t>
  </si>
  <si>
    <t>EU-5-results</t>
  </si>
  <si>
    <t>EU-5-impact-appraisals</t>
  </si>
  <si>
    <t>EU-5-conditions</t>
  </si>
  <si>
    <t>EU-5-country-strategy</t>
  </si>
  <si>
    <t>EU-5-disaggregated-budgets</t>
  </si>
  <si>
    <t>EU-5-implementer</t>
  </si>
  <si>
    <t>EU-5-location</t>
  </si>
  <si>
    <t>EU-5-mou</t>
  </si>
  <si>
    <t>EU-5-evaluations</t>
  </si>
  <si>
    <t>EU-5-objectives</t>
  </si>
  <si>
    <t>EU-5-budget</t>
  </si>
  <si>
    <t>EU-5-contracts</t>
  </si>
  <si>
    <t>EU-5-foia</t>
  </si>
  <si>
    <t>EU-5-implementation-schedules</t>
  </si>
  <si>
    <t>EU-5-accessibility</t>
  </si>
  <si>
    <t>ES-5-cost-overall</t>
  </si>
  <si>
    <t>Spain, MAEC</t>
  </si>
  <si>
    <t>ES-5</t>
  </si>
  <si>
    <t>ES-5-expenditure-planned</t>
  </si>
  <si>
    <t>ES-5-expenditure-actual</t>
  </si>
  <si>
    <t>ES-5-strategy</t>
  </si>
  <si>
    <t>ES-5-annual-report</t>
  </si>
  <si>
    <t>ES-5-allocation</t>
  </si>
  <si>
    <t>ES-5-procurement-policy</t>
  </si>
  <si>
    <t>ES-5-total-budget</t>
  </si>
  <si>
    <t>ES-5-unique-id</t>
  </si>
  <si>
    <t>ES-5-title</t>
  </si>
  <si>
    <t>ES-5-description</t>
  </si>
  <si>
    <t>ES-5-dates-planned</t>
  </si>
  <si>
    <t>ES-5-current-status</t>
  </si>
  <si>
    <t>ES-5-contact-details</t>
  </si>
  <si>
    <t>ES-5-collaboration-type</t>
  </si>
  <si>
    <t>ES-5-flow-type</t>
  </si>
  <si>
    <t>ES-5-aid-type</t>
  </si>
  <si>
    <t>ES-5-finance-type</t>
  </si>
  <si>
    <t>ES-5-sector</t>
  </si>
  <si>
    <t>ES-5-location</t>
  </si>
  <si>
    <t>ES-5-tied-aid-status</t>
  </si>
  <si>
    <t>ES-5-tenders</t>
  </si>
  <si>
    <t>ES-5-budget-identifier</t>
  </si>
  <si>
    <t>ES-5-results</t>
  </si>
  <si>
    <t>ES-5-impact-appraisals</t>
  </si>
  <si>
    <t>ES-5-conditions</t>
  </si>
  <si>
    <t>ES-5-country-strategy</t>
  </si>
  <si>
    <t>ES-5-disaggregated-budgets</t>
  </si>
  <si>
    <t>ES-5-audit</t>
  </si>
  <si>
    <t>ES-5-implementer</t>
  </si>
  <si>
    <t>ES-5-dates-actual</t>
  </si>
  <si>
    <t>ES-5-mou</t>
  </si>
  <si>
    <t>ES-5-evaluations</t>
  </si>
  <si>
    <t>ES-5-objectives</t>
  </si>
  <si>
    <t>ES-5-budget</t>
  </si>
  <si>
    <t>ES-5-contracts</t>
  </si>
  <si>
    <t>ES-5-foia</t>
  </si>
  <si>
    <t>ES-5-implementation-schedules</t>
  </si>
  <si>
    <t>ES-5-accessibility</t>
  </si>
  <si>
    <t>NL-1-strategy</t>
  </si>
  <si>
    <t>Netherlands, MFA</t>
  </si>
  <si>
    <t>NL-1</t>
  </si>
  <si>
    <t>NL-1-annual-report</t>
  </si>
  <si>
    <t>NL-1-allocation</t>
  </si>
  <si>
    <t>NL-1-procurement-policy</t>
  </si>
  <si>
    <t>NL-1-country-strategy</t>
  </si>
  <si>
    <t>NL-1-total-budget</t>
  </si>
  <si>
    <t>NL-1-disaggregated-budgets</t>
  </si>
  <si>
    <t>NL-1-audit</t>
  </si>
  <si>
    <t>NL-1-implementer</t>
  </si>
  <si>
    <t>NL-1-unique-id</t>
  </si>
  <si>
    <t>NL-1-title</t>
  </si>
  <si>
    <t>NL-1-description</t>
  </si>
  <si>
    <t>NL-1-dates-planned</t>
  </si>
  <si>
    <t>NL-1-dates-actual</t>
  </si>
  <si>
    <t>NL-1-current-status</t>
  </si>
  <si>
    <t>NL-1-collaboration-type</t>
  </si>
  <si>
    <t>NL-1-flow-type</t>
  </si>
  <si>
    <t>NL-1-aid-type</t>
  </si>
  <si>
    <t>NL-1-finance-type</t>
  </si>
  <si>
    <t>NL-1-sector</t>
  </si>
  <si>
    <t>NL-1-location</t>
  </si>
  <si>
    <t>NL-1-tied-aid-status</t>
  </si>
  <si>
    <t>NL-1-objectives</t>
  </si>
  <si>
    <t>NL-1-budget</t>
  </si>
  <si>
    <t>NL-1-cost-overall</t>
  </si>
  <si>
    <t>NL-1-expenditure-planned</t>
  </si>
  <si>
    <t>NL-1-expenditure-actual</t>
  </si>
  <si>
    <t>NL-1-results</t>
  </si>
  <si>
    <t>NL-1-tenders</t>
  </si>
  <si>
    <t>NL-1-budget-identifier</t>
  </si>
  <si>
    <t>NL-1-impact-appraisals</t>
  </si>
  <si>
    <t>NL-1-conditions</t>
  </si>
  <si>
    <t>NL-1-contact-details</t>
  </si>
  <si>
    <t>NL-1-mou</t>
  </si>
  <si>
    <t>NL-1-evaluations</t>
  </si>
  <si>
    <t>NL-1-contracts</t>
  </si>
  <si>
    <t>NL-1-foia</t>
  </si>
  <si>
    <t>NL-1-implementation-schedules</t>
  </si>
  <si>
    <t>NL-1-accessibility</t>
  </si>
  <si>
    <t>BE-10-cost-overall</t>
  </si>
  <si>
    <t>Belgium, DGCD</t>
  </si>
  <si>
    <t>BE-10</t>
  </si>
  <si>
    <t>BE-10-expenditure-planned</t>
  </si>
  <si>
    <t>BE-10-expenditure-actual</t>
  </si>
  <si>
    <t>BE-10-implementer</t>
  </si>
  <si>
    <t>BE-10-unique-id</t>
  </si>
  <si>
    <t>BE-10-title</t>
  </si>
  <si>
    <t>BE-10-description</t>
  </si>
  <si>
    <t>BE-10-dates-planned</t>
  </si>
  <si>
    <t>BE-10-dates-actual</t>
  </si>
  <si>
    <t>BE-10-current-status</t>
  </si>
  <si>
    <t>BE-10-collaboration-type</t>
  </si>
  <si>
    <t>BE-10-flow-type</t>
  </si>
  <si>
    <t>BE-10-aid-type</t>
  </si>
  <si>
    <t>BE-10-finance-type</t>
  </si>
  <si>
    <t>BE-10-sector</t>
  </si>
  <si>
    <t>BE-10-location</t>
  </si>
  <si>
    <t>BE-10-tied-aid-status</t>
  </si>
  <si>
    <t>BE-10-tenders</t>
  </si>
  <si>
    <t>BE-10-strategy</t>
  </si>
  <si>
    <t>BE-10-annual-report</t>
  </si>
  <si>
    <t>BE-10-allocation</t>
  </si>
  <si>
    <t>BE-10-procurement-policy</t>
  </si>
  <si>
    <t>BE-10-country-strategy</t>
  </si>
  <si>
    <t>BE-10-total-budget</t>
  </si>
  <si>
    <t>BE-10-disaggregated-budgets</t>
  </si>
  <si>
    <t>BE-10-audit</t>
  </si>
  <si>
    <t>BE-10-impact-appraisals</t>
  </si>
  <si>
    <t>BE-10-results</t>
  </si>
  <si>
    <t>BE-10-contact-details</t>
  </si>
  <si>
    <t>BE-10-conditions</t>
  </si>
  <si>
    <t>BE-10-budget-identifier</t>
  </si>
  <si>
    <t>BE-10-mou</t>
  </si>
  <si>
    <t>BE-10-evaluations</t>
  </si>
  <si>
    <t>BE-10-objectives</t>
  </si>
  <si>
    <t>BE-10-budget</t>
  </si>
  <si>
    <t>BE-10-contracts</t>
  </si>
  <si>
    <t>BE-10-foia</t>
  </si>
  <si>
    <t>BE-10-implementation-schedules</t>
  </si>
  <si>
    <t>BE-10-accessibility</t>
  </si>
  <si>
    <t>DK-2-cost-overall</t>
  </si>
  <si>
    <t>Denmark, MFA</t>
  </si>
  <si>
    <t>DK-2</t>
  </si>
  <si>
    <t>DK-2-expenditure-planned</t>
  </si>
  <si>
    <t>DK-2-expenditure-actual</t>
  </si>
  <si>
    <t>DK-2-results</t>
  </si>
  <si>
    <t>DK-2-total-budget</t>
  </si>
  <si>
    <t>DK-2-disaggregated-budgets</t>
  </si>
  <si>
    <t>DK-2-implementer</t>
  </si>
  <si>
    <t>DK-2-unique-id</t>
  </si>
  <si>
    <t>DK-2-title</t>
  </si>
  <si>
    <t>DK-2-description</t>
  </si>
  <si>
    <t>DK-2-dates-planned</t>
  </si>
  <si>
    <t>DK-2-dates-actual</t>
  </si>
  <si>
    <t>DK-2-current-status</t>
  </si>
  <si>
    <t>DK-2-contact-details</t>
  </si>
  <si>
    <t>DK-2-collaboration-type</t>
  </si>
  <si>
    <t>DK-2-flow-type</t>
  </si>
  <si>
    <t>DK-2-aid-type</t>
  </si>
  <si>
    <t>DK-2-finance-type</t>
  </si>
  <si>
    <t>DK-2-sector</t>
  </si>
  <si>
    <t>DK-2-tied-aid-status</t>
  </si>
  <si>
    <t>DK-2-objectives</t>
  </si>
  <si>
    <t>DK-2-tenders</t>
  </si>
  <si>
    <t>DK-2-strategy</t>
  </si>
  <si>
    <t>DK-2-annual-report</t>
  </si>
  <si>
    <t>DK-2-allocation</t>
  </si>
  <si>
    <t>DK-2-procurement-policy</t>
  </si>
  <si>
    <t>DK-2-country-strategy</t>
  </si>
  <si>
    <t>DK-2-impact-appraisals</t>
  </si>
  <si>
    <t>DK-2-audit</t>
  </si>
  <si>
    <t>DK-2-budget-identifier</t>
  </si>
  <si>
    <t>DK-2-conditions</t>
  </si>
  <si>
    <t>DK-2-location</t>
  </si>
  <si>
    <t>DK-2-mou</t>
  </si>
  <si>
    <t>DK-2-evaluations</t>
  </si>
  <si>
    <t>DK-2-budget</t>
  </si>
  <si>
    <t>DK-2-contracts</t>
  </si>
  <si>
    <t>DK-2-foia</t>
  </si>
  <si>
    <t>DK-2-implementation-schedules</t>
  </si>
  <si>
    <t>DK-2-accessibility</t>
  </si>
  <si>
    <t>US-11-cost-overall</t>
  </si>
  <si>
    <t>U.S., State</t>
  </si>
  <si>
    <t>US-11</t>
  </si>
  <si>
    <t>US-11-budget-identifier</t>
  </si>
  <si>
    <t>US-11-implementer</t>
  </si>
  <si>
    <t>US-11-unique-id</t>
  </si>
  <si>
    <t>US-11-title</t>
  </si>
  <si>
    <t>US-11-description</t>
  </si>
  <si>
    <t>US-11-dates-planned</t>
  </si>
  <si>
    <t>US-11-current-status</t>
  </si>
  <si>
    <t>US-11-contact-details</t>
  </si>
  <si>
    <t>US-11-collaboration-type</t>
  </si>
  <si>
    <t>US-11-flow-type</t>
  </si>
  <si>
    <t>US-11-aid-type</t>
  </si>
  <si>
    <t>US-11-finance-type</t>
  </si>
  <si>
    <t>US-11-sector</t>
  </si>
  <si>
    <t>US-11-tied-aid-status</t>
  </si>
  <si>
    <t>US-11-tenders</t>
  </si>
  <si>
    <t>US-11-expenditure-planned</t>
  </si>
  <si>
    <t>US-11-expenditure-actual</t>
  </si>
  <si>
    <t>US-11-strategy</t>
  </si>
  <si>
    <t>US-11-annual-report</t>
  </si>
  <si>
    <t>US-11-allocation</t>
  </si>
  <si>
    <t>US-11-procurement-policy</t>
  </si>
  <si>
    <t>US-11-country-strategy</t>
  </si>
  <si>
    <t>US-11-total-budget</t>
  </si>
  <si>
    <t>US-11-disaggregated-budgets</t>
  </si>
  <si>
    <t>US-11-audit</t>
  </si>
  <si>
    <t>US-11-impact-appraisals</t>
  </si>
  <si>
    <t>US-11-dates-actual</t>
  </si>
  <si>
    <t>US-11-results</t>
  </si>
  <si>
    <t>US-11-conditions</t>
  </si>
  <si>
    <t>US-11-location</t>
  </si>
  <si>
    <t>US-11-mou</t>
  </si>
  <si>
    <t>US-11-evaluations</t>
  </si>
  <si>
    <t>US-11-objectives</t>
  </si>
  <si>
    <t>US-11-budget</t>
  </si>
  <si>
    <t>US-11-contracts</t>
  </si>
  <si>
    <t>US-11-foia</t>
  </si>
  <si>
    <t>US-11-implementation-schedules</t>
  </si>
  <si>
    <t>US-11-accessibility</t>
  </si>
  <si>
    <t>US-7-strategy</t>
  </si>
  <si>
    <t>U.S., Defense</t>
  </si>
  <si>
    <t>US-7</t>
  </si>
  <si>
    <t>US-7-annual-report</t>
  </si>
  <si>
    <t>US-7-allocation</t>
  </si>
  <si>
    <t>US-7-procurement-policy</t>
  </si>
  <si>
    <t>US-7-country-strategy</t>
  </si>
  <si>
    <t>US-7-total-budget</t>
  </si>
  <si>
    <t>US-7-disaggregated-budgets</t>
  </si>
  <si>
    <t>US-7-audit</t>
  </si>
  <si>
    <t>US-7-implementer</t>
  </si>
  <si>
    <t>US-7-unique-id</t>
  </si>
  <si>
    <t>US-7-title</t>
  </si>
  <si>
    <t>US-7-description</t>
  </si>
  <si>
    <t>US-7-dates-planned</t>
  </si>
  <si>
    <t>US-7-dates-actual</t>
  </si>
  <si>
    <t>US-7-current-status</t>
  </si>
  <si>
    <t>US-7-contact-details</t>
  </si>
  <si>
    <t>US-7-collaboration-type</t>
  </si>
  <si>
    <t>US-7-flow-type</t>
  </si>
  <si>
    <t>US-7-aid-type</t>
  </si>
  <si>
    <t>US-7-finance-type</t>
  </si>
  <si>
    <t>US-7-sector</t>
  </si>
  <si>
    <t>US-7-location</t>
  </si>
  <si>
    <t>US-7-tied-aid-status</t>
  </si>
  <si>
    <t>US-7-mou</t>
  </si>
  <si>
    <t>US-7-evaluations</t>
  </si>
  <si>
    <t>US-7-objectives</t>
  </si>
  <si>
    <t>US-7-budget</t>
  </si>
  <si>
    <t>US-7-contracts</t>
  </si>
  <si>
    <t>US-7-tenders</t>
  </si>
  <si>
    <t>US-7-cost-overall</t>
  </si>
  <si>
    <t>US-7-expenditure-planned</t>
  </si>
  <si>
    <t>US-7-expenditure-actual</t>
  </si>
  <si>
    <t>US-7-budget-identifier</t>
  </si>
  <si>
    <t>US-7-results</t>
  </si>
  <si>
    <t>US-7-impact-appraisals</t>
  </si>
  <si>
    <t>US-7-conditions</t>
  </si>
  <si>
    <t>US-7-foia</t>
  </si>
  <si>
    <t>US-7-implementation-schedules</t>
  </si>
  <si>
    <t>US-7-accessibility</t>
  </si>
  <si>
    <t>EU-4-expenditure-planned</t>
  </si>
  <si>
    <t>EC, ECHO</t>
  </si>
  <si>
    <t>EU-4</t>
  </si>
  <si>
    <t>quarterly</t>
  </si>
  <si>
    <t>EU-4-expenditure-actual</t>
  </si>
  <si>
    <t>EU-4-strategy</t>
  </si>
  <si>
    <t>EU-4-annual-report</t>
  </si>
  <si>
    <t>EU-4-allocation</t>
  </si>
  <si>
    <t>EU-4-procurement-policy</t>
  </si>
  <si>
    <t>EU-4-total-budget</t>
  </si>
  <si>
    <t>EU-4-disaggregated-budgets</t>
  </si>
  <si>
    <t>EU-4-audit</t>
  </si>
  <si>
    <t>EU-4-implementer</t>
  </si>
  <si>
    <t>EU-4-unique-id</t>
  </si>
  <si>
    <t>EU-4-title</t>
  </si>
  <si>
    <t>EU-4-description</t>
  </si>
  <si>
    <t>EU-4-dates-planned</t>
  </si>
  <si>
    <t>EU-4-dates-actual</t>
  </si>
  <si>
    <t>EU-4-collaboration-type</t>
  </si>
  <si>
    <t>EU-4-flow-type</t>
  </si>
  <si>
    <t>EU-4-aid-type</t>
  </si>
  <si>
    <t>EU-4-finance-type</t>
  </si>
  <si>
    <t>EU-4-sector</t>
  </si>
  <si>
    <t>EU-4-tied-aid-status</t>
  </si>
  <si>
    <t>EU-4-tenders</t>
  </si>
  <si>
    <t>EU-4-cost-overall</t>
  </si>
  <si>
    <t>EU-4-budget-identifier</t>
  </si>
  <si>
    <t>EU-4-results</t>
  </si>
  <si>
    <t>EU-4-impact-appraisals</t>
  </si>
  <si>
    <t>EU-4-conditions</t>
  </si>
  <si>
    <t>EU-4-country-strategy</t>
  </si>
  <si>
    <t>EU-4-current-status</t>
  </si>
  <si>
    <t>EU-4-contact-details</t>
  </si>
  <si>
    <t>EU-4-location</t>
  </si>
  <si>
    <t>EU-4-mou</t>
  </si>
  <si>
    <t>EU-4-evaluations</t>
  </si>
  <si>
    <t>EU-4-objectives</t>
  </si>
  <si>
    <t>EU-4-budget</t>
  </si>
  <si>
    <t>EU-4-contracts</t>
  </si>
  <si>
    <t>EU-4-foia</t>
  </si>
  <si>
    <t>EU-4-implementation-schedules</t>
  </si>
  <si>
    <t>EU-4-accessibility</t>
  </si>
  <si>
    <t>FR-3-expenditure-planned</t>
  </si>
  <si>
    <t>France, AFD</t>
  </si>
  <si>
    <t>FR-3</t>
  </si>
  <si>
    <t>FR-3-expenditure-actual</t>
  </si>
  <si>
    <t>FR-3-strategy</t>
  </si>
  <si>
    <t>FR-3-annual-report</t>
  </si>
  <si>
    <t>FR-3-allocation</t>
  </si>
  <si>
    <t>FR-3-procurement-policy</t>
  </si>
  <si>
    <t>FR-3-audit</t>
  </si>
  <si>
    <t>FR-3-implementer</t>
  </si>
  <si>
    <t>FR-3-unique-id</t>
  </si>
  <si>
    <t>FR-3-title</t>
  </si>
  <si>
    <t>FR-3-description</t>
  </si>
  <si>
    <t>FR-3-dates-planned</t>
  </si>
  <si>
    <t>FR-3-current-status</t>
  </si>
  <si>
    <t>FR-3-collaboration-type</t>
  </si>
  <si>
    <t>FR-3-flow-type</t>
  </si>
  <si>
    <t>FR-3-aid-type</t>
  </si>
  <si>
    <t>FR-3-finance-type</t>
  </si>
  <si>
    <t>FR-3-sector</t>
  </si>
  <si>
    <t>FR-3-location</t>
  </si>
  <si>
    <t>FR-3-tied-aid-status</t>
  </si>
  <si>
    <t>FR-3-objectives</t>
  </si>
  <si>
    <t>FR-3-tenders</t>
  </si>
  <si>
    <t>FR-3-cost-overall</t>
  </si>
  <si>
    <t>FR-3-budget-identifier</t>
  </si>
  <si>
    <t>FR-3-results</t>
  </si>
  <si>
    <t>FR-3-impact-appraisals</t>
  </si>
  <si>
    <t>FR-3-conditions</t>
  </si>
  <si>
    <t>FR-3-country-strategy</t>
  </si>
  <si>
    <t>FR-3-total-budget</t>
  </si>
  <si>
    <t>FR-3-disaggregated-budgets</t>
  </si>
  <si>
    <t>FR-3-dates-actual</t>
  </si>
  <si>
    <t>FR-3-contact-details</t>
  </si>
  <si>
    <t>FR-3-mou</t>
  </si>
  <si>
    <t>FR-3-evaluations</t>
  </si>
  <si>
    <t>FR-3-budget</t>
  </si>
  <si>
    <t>FR-3-contracts</t>
  </si>
  <si>
    <t>FR-3-foia</t>
  </si>
  <si>
    <t>FR-3-implementation-schedules</t>
  </si>
  <si>
    <t>FR-3-accessibility</t>
  </si>
  <si>
    <t>US-1-strategy</t>
  </si>
  <si>
    <t>U.S., USAID</t>
  </si>
  <si>
    <t>US-1</t>
  </si>
  <si>
    <t>US-1-annual-report</t>
  </si>
  <si>
    <t>US-1-allocation</t>
  </si>
  <si>
    <t>US-1-procurement-policy</t>
  </si>
  <si>
    <t>US-1-country-strategy</t>
  </si>
  <si>
    <t>US-1-total-budget</t>
  </si>
  <si>
    <t>US-1-disaggregated-budgets</t>
  </si>
  <si>
    <t>US-1-audit</t>
  </si>
  <si>
    <t>US-1-implementer</t>
  </si>
  <si>
    <t>US-1-unique-id</t>
  </si>
  <si>
    <t>US-1-title</t>
  </si>
  <si>
    <t>US-1-description</t>
  </si>
  <si>
    <t>US-1-dates-planned</t>
  </si>
  <si>
    <t>US-1-dates-actual</t>
  </si>
  <si>
    <t>US-1-current-status</t>
  </si>
  <si>
    <t>US-1-contact-details</t>
  </si>
  <si>
    <t>US-1-collaboration-type</t>
  </si>
  <si>
    <t>US-1-flow-type</t>
  </si>
  <si>
    <t>US-1-aid-type</t>
  </si>
  <si>
    <t>US-1-finance-type</t>
  </si>
  <si>
    <t>US-1-sector</t>
  </si>
  <si>
    <t>US-1-location</t>
  </si>
  <si>
    <t>US-1-tied-aid-status</t>
  </si>
  <si>
    <t>US-1-mou</t>
  </si>
  <si>
    <t>US-1-evaluations</t>
  </si>
  <si>
    <t>US-1-objectives</t>
  </si>
  <si>
    <t>US-1-budget</t>
  </si>
  <si>
    <t>US-1-contracts</t>
  </si>
  <si>
    <t>US-1-tenders</t>
  </si>
  <si>
    <t>US-1-cost-overall</t>
  </si>
  <si>
    <t>US-1-expenditure-planned</t>
  </si>
  <si>
    <t>US-1-expenditure-actual</t>
  </si>
  <si>
    <t>US-1-budget-identifier</t>
  </si>
  <si>
    <t>US-1-results</t>
  </si>
  <si>
    <t>US-1-impact-appraisals</t>
  </si>
  <si>
    <t>US-1-conditions</t>
  </si>
  <si>
    <t>US-1-foia</t>
  </si>
  <si>
    <t>US-1-implementation-schedules</t>
  </si>
  <si>
    <t>US-1-accessibility</t>
  </si>
  <si>
    <t>US-6-strategy</t>
  </si>
  <si>
    <t>U.S., Treasury</t>
  </si>
  <si>
    <t>US-6</t>
  </si>
  <si>
    <t>US-6-annual-report</t>
  </si>
  <si>
    <t>US-6-allocation</t>
  </si>
  <si>
    <t>US-6-procurement-policy</t>
  </si>
  <si>
    <t>US-6-country-strategy</t>
  </si>
  <si>
    <t>US-6-total-budget</t>
  </si>
  <si>
    <t>US-6-disaggregated-budgets</t>
  </si>
  <si>
    <t>US-6-audit</t>
  </si>
  <si>
    <t>US-6-implementer</t>
  </si>
  <si>
    <t>US-6-unique-id</t>
  </si>
  <si>
    <t>US-6-title</t>
  </si>
  <si>
    <t>US-6-description</t>
  </si>
  <si>
    <t>US-6-dates-planned</t>
  </si>
  <si>
    <t>US-6-dates-actual</t>
  </si>
  <si>
    <t>US-6-current-status</t>
  </si>
  <si>
    <t>US-6-contact-details</t>
  </si>
  <si>
    <t>US-6-collaboration-type</t>
  </si>
  <si>
    <t>US-6-flow-type</t>
  </si>
  <si>
    <t>US-6-aid-type</t>
  </si>
  <si>
    <t>US-6-finance-type</t>
  </si>
  <si>
    <t>US-6-sector</t>
  </si>
  <si>
    <t>US-6-location</t>
  </si>
  <si>
    <t>US-6-tied-aid-status</t>
  </si>
  <si>
    <t>US-6-mou</t>
  </si>
  <si>
    <t>US-6-evaluations</t>
  </si>
  <si>
    <t>US-6-objectives</t>
  </si>
  <si>
    <t>US-6-budget</t>
  </si>
  <si>
    <t>US-6-contracts</t>
  </si>
  <si>
    <t>US-6-tenders</t>
  </si>
  <si>
    <t>US-6-cost-overall</t>
  </si>
  <si>
    <t>US-6-expenditure-planned</t>
  </si>
  <si>
    <t>US-6-expenditure-actual</t>
  </si>
  <si>
    <t>US-6-budget-identifier</t>
  </si>
  <si>
    <t>US-6-results</t>
  </si>
  <si>
    <t>US-6-impact-appraisals</t>
  </si>
  <si>
    <t>US-6-conditions</t>
  </si>
  <si>
    <t>US-6-foia</t>
  </si>
  <si>
    <t>US-6-implementation-schedules</t>
  </si>
  <si>
    <t>US-6-accessibility</t>
  </si>
  <si>
    <t>US-14-cost-overall</t>
  </si>
  <si>
    <t>U.S., PEPFAR</t>
  </si>
  <si>
    <t>US-14</t>
  </si>
  <si>
    <t>US-14-budget-identifier</t>
  </si>
  <si>
    <t>US-14-implementer</t>
  </si>
  <si>
    <t>US-14-unique-id</t>
  </si>
  <si>
    <t>US-14-title</t>
  </si>
  <si>
    <t>US-14-description</t>
  </si>
  <si>
    <t>US-14-dates-planned</t>
  </si>
  <si>
    <t>US-14-current-status</t>
  </si>
  <si>
    <t>US-14-contact-details</t>
  </si>
  <si>
    <t>US-14-collaboration-type</t>
  </si>
  <si>
    <t>US-14-flow-type</t>
  </si>
  <si>
    <t>US-14-aid-type</t>
  </si>
  <si>
    <t>US-14-finance-type</t>
  </si>
  <si>
    <t>US-14-sector</t>
  </si>
  <si>
    <t>US-14-tied-aid-status</t>
  </si>
  <si>
    <t>US-14-tenders</t>
  </si>
  <si>
    <t>US-14-expenditure-planned</t>
  </si>
  <si>
    <t>US-14-expenditure-actual</t>
  </si>
  <si>
    <t>US-14-strategy</t>
  </si>
  <si>
    <t>US-14-annual-report</t>
  </si>
  <si>
    <t>US-14-allocation</t>
  </si>
  <si>
    <t>US-14-procurement-policy</t>
  </si>
  <si>
    <t>US-14-country-strategy</t>
  </si>
  <si>
    <t>US-14-total-budget</t>
  </si>
  <si>
    <t>US-14-disaggregated-budgets</t>
  </si>
  <si>
    <t>US-14-audit</t>
  </si>
  <si>
    <t>US-14-impact-appraisals</t>
  </si>
  <si>
    <t>US-14-dates-actual</t>
  </si>
  <si>
    <t>US-14-results</t>
  </si>
  <si>
    <t>US-14-conditions</t>
  </si>
  <si>
    <t>US-14-location</t>
  </si>
  <si>
    <t>US-14-mou</t>
  </si>
  <si>
    <t>US-14-evaluations</t>
  </si>
  <si>
    <t>US-14-objectives</t>
  </si>
  <si>
    <t>US-14-budget</t>
  </si>
  <si>
    <t>US-14-contracts</t>
  </si>
  <si>
    <t>US-14-foia</t>
  </si>
  <si>
    <t>US-14-implementation-schedules</t>
  </si>
  <si>
    <t>US-14-accessibility</t>
  </si>
  <si>
    <t>US-18-strategy</t>
  </si>
  <si>
    <t>U.S., MCC</t>
  </si>
  <si>
    <t>US-18</t>
  </si>
  <si>
    <t>US-18-annual-report</t>
  </si>
  <si>
    <t>US-18-allocation</t>
  </si>
  <si>
    <t>US-18-procurement-policy</t>
  </si>
  <si>
    <t>US-18-country-strategy</t>
  </si>
  <si>
    <t>US-18-total-budget</t>
  </si>
  <si>
    <t>US-18-disaggregated-budgets</t>
  </si>
  <si>
    <t>US-18-audit</t>
  </si>
  <si>
    <t>US-18-implementer</t>
  </si>
  <si>
    <t>US-18-unique-id</t>
  </si>
  <si>
    <t>US-18-title</t>
  </si>
  <si>
    <t>US-18-description</t>
  </si>
  <si>
    <t>US-18-dates-planned</t>
  </si>
  <si>
    <t>US-18-dates-actual</t>
  </si>
  <si>
    <t>US-18-current-status</t>
  </si>
  <si>
    <t>US-18-contact-details</t>
  </si>
  <si>
    <t>US-18-collaboration-type</t>
  </si>
  <si>
    <t>US-18-sector</t>
  </si>
  <si>
    <t>US-18-cost-overall</t>
  </si>
  <si>
    <t>US-18-expenditure-planned</t>
  </si>
  <si>
    <t>US-18-expenditure-actual</t>
  </si>
  <si>
    <t>US-18-budget-identifier</t>
  </si>
  <si>
    <t>US-18-results</t>
  </si>
  <si>
    <t>US-18-impact-appraisals</t>
  </si>
  <si>
    <t>US-18-conditions</t>
  </si>
  <si>
    <t>US-18-tenders</t>
  </si>
  <si>
    <t>US-18-flow-type</t>
  </si>
  <si>
    <t>US-18-aid-type</t>
  </si>
  <si>
    <t>US-18-finance-type</t>
  </si>
  <si>
    <t>US-18-location</t>
  </si>
  <si>
    <t>US-18-tied-aid-status</t>
  </si>
  <si>
    <t>US-18-mou</t>
  </si>
  <si>
    <t>US-18-evaluations</t>
  </si>
  <si>
    <t>US-18-objectives</t>
  </si>
  <si>
    <t>US-18-budget</t>
  </si>
  <si>
    <t>US-18-contracts</t>
  </si>
  <si>
    <t>US-18-foia</t>
  </si>
  <si>
    <t>US-18-implementation-schedules</t>
  </si>
  <si>
    <t>US-18-accessibility</t>
  </si>
  <si>
    <t>Row Labels</t>
  </si>
  <si>
    <t>Grand Total</t>
  </si>
  <si>
    <t>Sum of indicator_total_weighted_points</t>
  </si>
  <si>
    <t>Column Labels</t>
  </si>
  <si>
    <t>Very good</t>
  </si>
  <si>
    <t>Good</t>
  </si>
  <si>
    <t>Fair</t>
  </si>
  <si>
    <t xml:space="preserve">Poor </t>
  </si>
  <si>
    <t xml:space="preserve">Very poor </t>
  </si>
  <si>
    <t>(scores of 80 - 100%)</t>
  </si>
  <si>
    <t>(scores 60 - 79%)</t>
  </si>
  <si>
    <t>(scores 40 - 59%)</t>
  </si>
  <si>
    <t>(scores of 20 -39%)</t>
  </si>
  <si>
    <t>(scores 0 - 19%)</t>
  </si>
  <si>
    <t>ON TRACK</t>
  </si>
  <si>
    <t>OFF TRACK</t>
  </si>
  <si>
    <t>activity Total</t>
  </si>
  <si>
    <t>commitment Total</t>
  </si>
  <si>
    <t>organisation Total</t>
  </si>
  <si>
    <t>(blank)</t>
  </si>
  <si>
    <t>basic Total</t>
  </si>
  <si>
    <t>classifications Total</t>
  </si>
  <si>
    <t>Financial Total</t>
  </si>
  <si>
    <t>performance Total</t>
  </si>
  <si>
    <t>related-documents Total</t>
  </si>
  <si>
    <t>(blank) Total</t>
  </si>
  <si>
    <t>planning Total</t>
  </si>
  <si>
    <t>No. Of donors that score</t>
  </si>
  <si>
    <t>No of donors that don't score</t>
  </si>
  <si>
    <t>Indicator name</t>
  </si>
  <si>
    <t>No of donors scoring</t>
  </si>
  <si>
    <t>Count of total_points</t>
  </si>
  <si>
    <t>(Multiple Items)</t>
  </si>
  <si>
    <t>Not published</t>
  </si>
  <si>
    <t>Commitment</t>
  </si>
  <si>
    <t>Organisation</t>
  </si>
  <si>
    <t>Activity</t>
  </si>
  <si>
    <t>Donor Name</t>
  </si>
  <si>
    <t>Percentage scores</t>
  </si>
  <si>
    <t>Count of publication_format</t>
  </si>
  <si>
    <t>Total</t>
  </si>
  <si>
    <t>Performance category</t>
  </si>
  <si>
    <t>Poor</t>
  </si>
  <si>
    <t>Very poor</t>
  </si>
  <si>
    <t>Performance categories</t>
  </si>
  <si>
    <t>Very Poor</t>
  </si>
  <si>
    <t>Data</t>
  </si>
  <si>
    <t>Average of Commitment</t>
  </si>
  <si>
    <t>Average of Organisation</t>
  </si>
  <si>
    <t>Average of Activity</t>
  </si>
  <si>
    <t>Organisation Planning</t>
  </si>
  <si>
    <t>Organisation Financial</t>
  </si>
  <si>
    <t>Activity basic</t>
  </si>
  <si>
    <t>Activity Classfications</t>
  </si>
  <si>
    <t>Activity Related Documents</t>
  </si>
  <si>
    <t>Activity financial</t>
  </si>
  <si>
    <t>Activity performance</t>
  </si>
  <si>
    <t>Average of Organisation Planning</t>
  </si>
  <si>
    <t>Average of Organisation Financial</t>
  </si>
  <si>
    <t>Average of Activity basic</t>
  </si>
  <si>
    <t>Average of Activity Classfications</t>
  </si>
  <si>
    <t>Average of Activity Related Documents</t>
  </si>
  <si>
    <t>Average of Activity financial</t>
  </si>
  <si>
    <t>Average of Activity performance</t>
  </si>
  <si>
    <t>Score</t>
  </si>
  <si>
    <t>Change in 2015</t>
  </si>
  <si>
    <t>Average</t>
  </si>
  <si>
    <t>Frequency</t>
  </si>
  <si>
    <t>Time lag</t>
  </si>
  <si>
    <t>Monthly</t>
  </si>
  <si>
    <t>Quarterly</t>
  </si>
  <si>
    <t>NA</t>
  </si>
  <si>
    <t>Less than quarterly</t>
  </si>
  <si>
    <t>One month</t>
  </si>
  <si>
    <t>Six months</t>
  </si>
  <si>
    <t>More than a year</t>
  </si>
  <si>
    <t>Indicator Name</t>
  </si>
  <si>
    <t>No of donors that score in 2014</t>
  </si>
  <si>
    <t>Check box = TRUE</t>
  </si>
  <si>
    <t>Data from 2014:</t>
  </si>
  <si>
    <t>Change since 2014</t>
  </si>
  <si>
    <t xml:space="preserve">Donor Name </t>
  </si>
  <si>
    <t>Volume of ODF provided in 2013</t>
  </si>
  <si>
    <t>% of EU ODF</t>
  </si>
  <si>
    <t>Total EU ODF</t>
  </si>
  <si>
    <t>Total ODF by all donors reporting to OECD DAC CRS</t>
  </si>
  <si>
    <t>% of agencies represented in the Review</t>
  </si>
  <si>
    <t>Column1</t>
  </si>
  <si>
    <t>EU Institutions (EC + EIB)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</si>
</sst>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0.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9BC2E6"/>
      </left>
      <right>
        <color indexed="63"/>
      </right>
      <top style="thin">
        <color rgb="FF9BC2E6"/>
      </top>
      <bottom style="thin">
        <color rgb="FF9BC2E6"/>
      </bottom>
    </border>
    <border>
      <left style="thin">
        <color rgb="FF9BC2E6"/>
      </left>
      <right>
        <color indexed="63"/>
      </right>
      <top>
        <color indexed="63"/>
      </top>
      <bottom style="thin">
        <color rgb="FF9BC2E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ABABAB"/>
      </top>
      <bottom style="thin"/>
    </border>
    <border>
      <left>
        <color indexed="63"/>
      </left>
      <right>
        <color indexed="63"/>
      </right>
      <top style="thin">
        <color rgb="FFABABAB"/>
      </top>
      <bottom style="thin"/>
    </border>
    <border>
      <left>
        <color indexed="63"/>
      </left>
      <right style="thin"/>
      <top style="thin">
        <color rgb="FFABABAB"/>
      </top>
      <bottom style="thin"/>
    </border>
    <border>
      <left style="thin">
        <color rgb="FFABABAB"/>
      </left>
      <right>
        <color indexed="63"/>
      </right>
      <top>
        <color indexed="63"/>
      </top>
      <bottom style="thin">
        <color rgb="FFABABAB"/>
      </bottom>
    </border>
    <border>
      <left>
        <color indexed="63"/>
      </left>
      <right>
        <color indexed="63"/>
      </right>
      <top>
        <color indexed="63"/>
      </top>
      <bottom style="thin">
        <color rgb="FFABABAB"/>
      </bottom>
    </border>
    <border>
      <left>
        <color indexed="63"/>
      </left>
      <right style="thin">
        <color rgb="FFABABAB"/>
      </right>
      <top>
        <color indexed="63"/>
      </top>
      <bottom style="thin">
        <color rgb="FFABABAB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left"/>
    </xf>
    <xf numFmtId="16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9" fontId="0" fillId="0" borderId="13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40" fillId="0" borderId="14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1" fillId="35" borderId="16" xfId="0" applyFont="1" applyFill="1" applyBorder="1" applyAlignment="1">
      <alignment/>
    </xf>
    <xf numFmtId="0" fontId="41" fillId="35" borderId="17" xfId="0" applyFont="1" applyFill="1" applyBorder="1" applyAlignment="1">
      <alignment/>
    </xf>
    <xf numFmtId="0" fontId="38" fillId="36" borderId="0" xfId="0" applyFont="1" applyFill="1" applyAlignment="1">
      <alignment/>
    </xf>
    <xf numFmtId="0" fontId="38" fillId="36" borderId="18" xfId="0" applyFont="1" applyFill="1" applyBorder="1" applyAlignment="1">
      <alignment/>
    </xf>
    <xf numFmtId="0" fontId="0" fillId="37" borderId="0" xfId="0" applyFill="1" applyAlignment="1">
      <alignment/>
    </xf>
    <xf numFmtId="169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169" fontId="0" fillId="0" borderId="22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23" xfId="0" applyNumberFormat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38" fillId="36" borderId="0" xfId="0" applyFont="1" applyFill="1" applyBorder="1" applyAlignment="1">
      <alignment/>
    </xf>
    <xf numFmtId="0" fontId="0" fillId="0" borderId="0" xfId="0" applyAlignment="1">
      <alignment wrapText="1"/>
    </xf>
    <xf numFmtId="46" fontId="38" fillId="0" borderId="0" xfId="0" applyNumberFormat="1" applyFont="1" applyFill="1" applyAlignment="1">
      <alignment/>
    </xf>
    <xf numFmtId="0" fontId="25" fillId="38" borderId="27" xfId="0" applyFont="1" applyFill="1" applyBorder="1" applyAlignment="1">
      <alignment/>
    </xf>
    <xf numFmtId="0" fontId="25" fillId="38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38" fillId="36" borderId="29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9" fontId="0" fillId="0" borderId="30" xfId="0" applyNumberFormat="1" applyBorder="1" applyAlignment="1">
      <alignment/>
    </xf>
    <xf numFmtId="169" fontId="0" fillId="0" borderId="33" xfId="0" applyNumberFormat="1" applyBorder="1" applyAlignment="1">
      <alignment/>
    </xf>
    <xf numFmtId="169" fontId="0" fillId="0" borderId="34" xfId="0" applyNumberFormat="1" applyBorder="1" applyAlignment="1">
      <alignment/>
    </xf>
    <xf numFmtId="169" fontId="0" fillId="0" borderId="35" xfId="0" applyNumberFormat="1" applyBorder="1" applyAlignment="1">
      <alignment/>
    </xf>
    <xf numFmtId="169" fontId="0" fillId="0" borderId="37" xfId="0" applyNumberFormat="1" applyBorder="1" applyAlignment="1">
      <alignment/>
    </xf>
    <xf numFmtId="0" fontId="0" fillId="37" borderId="30" xfId="0" applyFill="1" applyBorder="1" applyAlignment="1">
      <alignment/>
    </xf>
    <xf numFmtId="169" fontId="0" fillId="0" borderId="38" xfId="0" applyNumberFormat="1" applyBorder="1" applyAlignment="1">
      <alignment/>
    </xf>
    <xf numFmtId="169" fontId="0" fillId="0" borderId="39" xfId="0" applyNumberFormat="1" applyBorder="1" applyAlignment="1">
      <alignment/>
    </xf>
    <xf numFmtId="169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69" fontId="0" fillId="0" borderId="41" xfId="0" applyNumberFormat="1" applyBorder="1" applyAlignment="1">
      <alignment/>
    </xf>
    <xf numFmtId="169" fontId="0" fillId="0" borderId="42" xfId="0" applyNumberFormat="1" applyBorder="1" applyAlignment="1">
      <alignment/>
    </xf>
    <xf numFmtId="169" fontId="0" fillId="0" borderId="43" xfId="0" applyNumberFormat="1" applyBorder="1" applyAlignment="1">
      <alignment/>
    </xf>
    <xf numFmtId="0" fontId="0" fillId="0" borderId="16" xfId="0" applyBorder="1" applyAlignment="1">
      <alignment horizontal="left"/>
    </xf>
    <xf numFmtId="169" fontId="0" fillId="0" borderId="17" xfId="0" applyNumberFormat="1" applyBorder="1" applyAlignment="1">
      <alignment/>
    </xf>
    <xf numFmtId="0" fontId="41" fillId="39" borderId="16" xfId="0" applyFont="1" applyFill="1" applyBorder="1" applyAlignment="1">
      <alignment/>
    </xf>
    <xf numFmtId="0" fontId="41" fillId="39" borderId="17" xfId="0" applyFont="1" applyFill="1" applyBorder="1" applyAlignment="1">
      <alignment/>
    </xf>
    <xf numFmtId="0" fontId="25" fillId="39" borderId="12" xfId="0" applyFont="1" applyFill="1" applyBorder="1" applyAlignment="1">
      <alignment/>
    </xf>
    <xf numFmtId="0" fontId="25" fillId="39" borderId="13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41" fillId="40" borderId="16" xfId="0" applyFont="1" applyFill="1" applyBorder="1" applyAlignment="1">
      <alignment/>
    </xf>
    <xf numFmtId="0" fontId="41" fillId="40" borderId="17" xfId="0" applyFont="1" applyFill="1" applyBorder="1" applyAlignment="1">
      <alignment/>
    </xf>
    <xf numFmtId="0" fontId="25" fillId="40" borderId="12" xfId="0" applyFont="1" applyFill="1" applyBorder="1" applyAlignment="1">
      <alignment/>
    </xf>
    <xf numFmtId="0" fontId="25" fillId="40" borderId="13" xfId="0" applyFont="1" applyFill="1" applyBorder="1" applyAlignment="1">
      <alignment/>
    </xf>
    <xf numFmtId="0" fontId="41" fillId="41" borderId="16" xfId="0" applyFont="1" applyFill="1" applyBorder="1" applyAlignment="1">
      <alignment/>
    </xf>
    <xf numFmtId="0" fontId="41" fillId="41" borderId="17" xfId="0" applyFont="1" applyFill="1" applyBorder="1" applyAlignment="1">
      <alignment/>
    </xf>
    <xf numFmtId="0" fontId="25" fillId="41" borderId="12" xfId="0" applyFont="1" applyFill="1" applyBorder="1" applyAlignment="1">
      <alignment/>
    </xf>
    <xf numFmtId="0" fontId="25" fillId="41" borderId="13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5" fillId="35" borderId="11" xfId="0" applyFont="1" applyFill="1" applyBorder="1" applyAlignment="1">
      <alignment/>
    </xf>
    <xf numFmtId="169" fontId="0" fillId="0" borderId="0" xfId="0" applyNumberFormat="1" applyFill="1" applyAlignment="1">
      <alignment/>
    </xf>
    <xf numFmtId="0" fontId="38" fillId="40" borderId="44" xfId="0" applyFont="1" applyFill="1" applyBorder="1" applyAlignment="1">
      <alignment horizontal="center"/>
    </xf>
    <xf numFmtId="0" fontId="38" fillId="40" borderId="45" xfId="0" applyFont="1" applyFill="1" applyBorder="1" applyAlignment="1">
      <alignment horizontal="center"/>
    </xf>
    <xf numFmtId="0" fontId="38" fillId="40" borderId="46" xfId="0" applyFont="1" applyFill="1" applyBorder="1" applyAlignment="1">
      <alignment horizontal="center"/>
    </xf>
    <xf numFmtId="0" fontId="38" fillId="37" borderId="47" xfId="0" applyFont="1" applyFill="1" applyBorder="1" applyAlignment="1">
      <alignment horizontal="center"/>
    </xf>
    <xf numFmtId="0" fontId="38" fillId="37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numFmt numFmtId="169" formatCode="0.0"/>
      <border/>
    </dxf>
    <dxf>
      <alignment wrapText="1" readingOrder="0"/>
      <border/>
    </dxf>
    <dxf>
      <fill>
        <patternFill patternType="solid">
          <bgColor rgb="FF969696"/>
        </patternFill>
      </fill>
      <border/>
    </dxf>
    <dxf>
      <border>
        <left style="thin"/>
        <right style="thin"/>
        <top style="thin"/>
        <bottom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pivotCacheDefinition" Target="pivotCache/pivotCacheDefinition2.xml" /><Relationship Id="rId18" Type="http://schemas.openxmlformats.org/officeDocument/2006/relationships/pivotCacheDefinition" Target="pivotCache/pivotCacheDefinition3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reya\Dropbox\WS2_Research_Monitoring\Ruth\EU%20progress%20review\EU%20dataset_30.05.2015_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Overall scores and ranking"/>
      <sheetName val="Donor Size"/>
      <sheetName val="Table of performance groups"/>
      <sheetName val="Donor comparison (2)"/>
      <sheetName val="IATI vs Other Format"/>
      <sheetName val="Indicator categories"/>
      <sheetName val="Avg. ind grp by perf cat"/>
      <sheetName val="Indicator sub-categories"/>
      <sheetName val="Subcategories - percentage"/>
      <sheetName val="Sub cat. by perf. categories"/>
      <sheetName val="Indicators"/>
      <sheetName val="Sheet4"/>
      <sheetName val="Donor comparison"/>
      <sheetName val="Sheet7"/>
      <sheetName val="Sheet2"/>
      <sheetName val="Sheet5"/>
      <sheetName val="Sheet6"/>
      <sheetName val="Summary of indicators"/>
      <sheetName val="Indicator by format"/>
      <sheetName val="Format by donor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L21" sheet="Indicator categories"/>
  </cacheSource>
  <cacheFields count="5">
    <cacheField name="Donor Name">
      <sharedItems containsMixedTypes="0"/>
    </cacheField>
    <cacheField name="Commitment">
      <sharedItems containsMixedTypes="1" containsNumber="1"/>
    </cacheField>
    <cacheField name="Organisation">
      <sharedItems containsMixedTypes="1" containsNumber="1"/>
    </cacheField>
    <cacheField name="Activity">
      <sharedItems containsMixedTypes="1" containsNumber="1"/>
    </cacheField>
    <cacheField name="Performance category">
      <sharedItems containsBlank="1" containsMixedTypes="0" count="6">
        <s v="Very good"/>
        <s v="Good"/>
        <s v="Fair"/>
        <s v="Poor"/>
        <s v="Very Poor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J18" sheet="Subcategories - percentage"/>
  </cacheSource>
  <cacheFields count="10">
    <cacheField name="Donor Name">
      <sharedItems containsMixedTypes="0"/>
    </cacheField>
    <cacheField name="Commitment">
      <sharedItems containsSemiMixedTypes="0" containsString="0" containsMixedTypes="0" containsNumber="1"/>
    </cacheField>
    <cacheField name="Organisation Planning">
      <sharedItems containsSemiMixedTypes="0" containsString="0" containsMixedTypes="0" containsNumber="1"/>
    </cacheField>
    <cacheField name="Organisation Financial">
      <sharedItems containsSemiMixedTypes="0" containsString="0" containsMixedTypes="0" containsNumber="1"/>
    </cacheField>
    <cacheField name="Activity basic">
      <sharedItems containsSemiMixedTypes="0" containsString="0" containsMixedTypes="0" containsNumber="1"/>
    </cacheField>
    <cacheField name="Activity Classfications">
      <sharedItems containsSemiMixedTypes="0" containsString="0" containsMixedTypes="0" containsNumber="1"/>
    </cacheField>
    <cacheField name="Activity Related Documents">
      <sharedItems containsSemiMixedTypes="0" containsString="0" containsMixedTypes="0" containsNumber="1"/>
    </cacheField>
    <cacheField name="Activity financial">
      <sharedItems containsSemiMixedTypes="0" containsString="0" containsMixedTypes="0" containsNumber="1"/>
    </cacheField>
    <cacheField name="Activity performance">
      <sharedItems containsSemiMixedTypes="0" containsString="0" containsMixedTypes="0" containsNumber="1"/>
    </cacheField>
    <cacheField name="Performance category">
      <sharedItems containsMixedTypes="0" count="5">
        <s v="Very good"/>
        <s v="Good"/>
        <s v="Fair"/>
        <s v="Poor"/>
        <s v="Very Poor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A859" sheet="Raw Data"/>
  </cacheSource>
  <cacheFields count="27">
    <cacheField name="id">
      <sharedItems containsMixedTypes="0"/>
    </cacheField>
    <cacheField name="organisation_name">
      <sharedItems containsMixedTypes="0" count="22">
        <s v="EC, DEVCO"/>
        <s v="Sweden, MFA-Sida"/>
        <s v="UK, DFID"/>
        <s v="Finland, MFA"/>
        <s v="Germany, BMZ-GIZ"/>
        <s v="EIB"/>
        <s v="EC, NEAR"/>
        <s v="Spain, MAEC"/>
        <s v="Netherlands, MFA"/>
        <s v="Belgium, DGCD"/>
        <s v="Denmark, MFA"/>
        <s v="EC, ECHO"/>
        <s v="U.S., USAID"/>
        <s v="France, AFD"/>
        <s v="Italy, MAE"/>
        <s v="EC, FPI"/>
        <s v="U.S., State"/>
        <s v="U.S., PEPFAR"/>
        <s v="U.S., Treasury"/>
        <s v="U.S., MCC"/>
        <s v="U.S., Defense"/>
        <s v="EBRD"/>
      </sharedItems>
    </cacheField>
    <cacheField name="organisation_code">
      <sharedItems containsMixedTypes="1" containsNumber="1" containsInteger="1"/>
    </cacheField>
    <cacheField name="indicator_total_weighted_points">
      <sharedItems containsSemiMixedTypes="0" containsString="0" containsMixedTypes="0" containsNumber="1" count="219">
        <n v="2.5"/>
        <n v="3.475"/>
        <n v="4.17"/>
        <n v="1.53241432368163"/>
        <n v="1.62999999999999"/>
        <n v="1.62837067420377"/>
        <n v="1.35863297945677"/>
        <n v="1.61814525024127"/>
        <n v="1.62377141080847"/>
        <n v="1.85999999999999"/>
        <n v="1.85935888597821"/>
        <n v="1.58936001176989"/>
        <n v="1.82539655895929"/>
        <n v="2.22120723289315"/>
        <n v="3.24999999999999"/>
        <n v="3.14521261714925"/>
        <n v="1.085"/>
        <n v="0"/>
        <n v="1.25"/>
        <n v="0.6949305"/>
        <n v="3.33"/>
        <n v="2.8971"/>
        <n v="2.43055555555555"/>
        <n v="3.87519283221561"/>
        <n v="1.51886776675214"/>
        <n v="1.63"/>
        <n v="1.62814133941484"/>
        <n v="1.50107242184892"/>
        <n v="0.815090666370007"/>
        <n v="1.6297800475251"/>
        <n v="0.935107703281027"/>
        <n v="1.81800535176719"/>
        <n v="1.22133571189653"/>
        <n v="1.1407601713062"/>
        <n v="1.28363641431597"/>
        <n v="1.17143199821488"/>
        <n v="1.14455818364386"/>
        <n v="1.09807374762914"/>
        <n v="2.18766349583828"/>
        <n v="2.78056360798305"/>
        <n v="3.13132734976028"/>
        <n v="2.12925089345543"/>
        <n v="2.43704314862303"/>
        <n v="2.27289998885048"/>
        <n v="3.38352157431151"/>
        <n v="3.1635"/>
        <n v="2.78"/>
        <n v="1.4892410506741"/>
        <n v="1.62892320396366"/>
        <n v="1.62181630242173"/>
        <n v="1.53744283536585"/>
        <n v="1.85870292887029"/>
        <n v="1.75342398884239"/>
        <n v="1.12623853211009"/>
        <n v="1.15401529051987"/>
        <n v="1.62532128514056"/>
        <n v="2.01073394495412"/>
        <n v="1.84947706422018"/>
        <n v="1.29735474006116"/>
        <n v="1.26616513761467"/>
        <n v="2.88300120772946"/>
        <n v="3.20693863319386"/>
        <n v="2.99012087401208"/>
        <n v="3.14180659934241"/>
        <n v="3.04026911314984"/>
        <n v="3.75531498470947"/>
        <n v="4.02478134556574"/>
        <n v="2.8305"/>
        <n v="2.43698673404927"/>
        <n v="2.43005764371446"/>
        <n v="1.21349020846494"/>
        <n v="1.2225"/>
        <n v="1.22147030953885"/>
        <n v="1.20184183512318"/>
        <n v="0.824009791535059"/>
        <n v="1.39499999999999"/>
        <n v="1.38912507896399"/>
        <n v="0.932874806800618"/>
        <n v="1.39463281743524"/>
        <n v="2.085"/>
        <n v="0.543279"/>
        <n v="0.7659"/>
        <n v="1.30387931034482"/>
        <n v="1.22231627592425"/>
        <n v="1.16701532912533"/>
        <n v="1.03234558160504"/>
        <n v="1.31336199095022"/>
        <n v="1.35333936651583"/>
        <n v="1.39416140667267"/>
        <n v="1.35376018099547"/>
        <n v="2.4375"/>
        <n v="1.109889"/>
        <n v="0.9324"/>
        <n v="2.219778"/>
        <n v="3.25"/>
        <n v="1.61059523809523"/>
        <n v="0.931428571428571"/>
        <n v="1.625"/>
        <n v="0.463287"/>
        <n v="2.0646"/>
        <n v="2.1875"/>
        <n v="1.29302884615384"/>
        <n v="1.62610491579426"/>
        <n v="1.46176945835229"/>
        <n v="1.61071005917159"/>
        <n v="1.59585508241758"/>
        <n v="1.85894173873463"/>
        <n v="1.32928638277959"/>
        <n v="1.8459478021978"/>
        <n v="1.9671963778409"/>
        <n v="3.03497023809523"/>
        <n v="2.5641"/>
        <n v="1.63835616438356"/>
        <n v="3.16198630136986"/>
        <n v="1.62888356164383"/>
        <n v="1.57735563751317"/>
        <n v="1.85931401475237"/>
        <n v="1.17283877766069"/>
        <n v="1.03038516405135"/>
        <n v="1.65204847207586"/>
        <n v="2.21778"/>
        <n v="1.998"/>
        <n v="2.0625"/>
        <n v="2.60947654445335"/>
        <n v="1.60559973302822"/>
        <n v="1.48344298245614"/>
        <n v="1.19081883316274"/>
        <n v="1.8445709382151"/>
        <n v="1.22445270785659"/>
        <n v="1.22466577540106"/>
        <n v="3.24380244088482"/>
        <n v="3.21777269260106"/>
        <n v="2.30413138825324"/>
        <n v="2.5308"/>
        <n v="2.03125"/>
        <n v="1.16423130841121"/>
        <n v="0.974191588785046"/>
        <n v="1.11165420560747"/>
        <n v="1.39268224299065"/>
        <n v="1.39485514018691"/>
        <n v="1.39326168224299"/>
        <n v="1.11369912210694"/>
        <n v="1.30417289719626"/>
        <n v="1.39"/>
        <n v="3.0636"/>
        <n v="1.39781611410948"/>
        <n v="1.60910659213569"/>
        <n v="0.940281900539707"/>
        <n v="1.04718388589051"/>
        <n v="1.20349171164225"/>
        <n v="1.81357170393215"/>
        <n v="1.58232652274479"/>
        <n v="1.2560736314572"/>
        <n v="2.03494318181818"/>
        <n v="2.54963377023901"/>
        <n v="2.69590882806476"/>
        <n v="2.1996366615266"/>
        <n v="2.2644"/>
        <n v="1.73897347740667"/>
        <n v="2.97352652259332"/>
        <n v="1.49133791748526"/>
        <n v="1.54849999999999"/>
        <n v="1.54729911591355"/>
        <n v="1.5398536345776"/>
        <n v="1.18078929273084"/>
        <n v="1.7017721021611"/>
        <n v="1.767"/>
        <n v="1.25778388998035"/>
        <n v="1.31588605108055"/>
        <n v="1.29286444007858"/>
        <n v="2.165"/>
        <n v="1.9647"/>
        <n v="2.19289673278879"/>
        <n v="2.77359247374562"/>
        <n v="3.2475"/>
        <n v="1.17752432582707"/>
        <n v="1.4144113149847"/>
        <n v="1.83879899916597"/>
        <n v="0.2316435"/>
        <n v="0.619937999999999"/>
        <n v="1.0323"/>
        <n v="1.10889"/>
        <n v="1.6275"/>
        <n v="1.08322499999999"/>
        <n v="1.62360784313725"/>
        <n v="1.4968093385214"/>
        <n v="1.62524319066147"/>
        <n v="1.84905882352941"/>
        <n v="2.3359375"/>
        <n v="3.21813725490196"/>
        <n v="3.0303"/>
        <n v="2.23806474149976"/>
        <n v="2.73986958546809"/>
        <n v="1.875"/>
        <n v="1.1151096196868"/>
        <n v="1.38349440715883"/>
        <n v="1.85583892617449"/>
        <n v="1.50131578947368"/>
        <n v="1.57331766917293"/>
        <n v="0.541612499999999"/>
        <n v="0.815"/>
        <n v="0.2716395"/>
        <n v="0.929999999999999"/>
        <n v="0.309968999999999"/>
        <n v="1.6245714920071"/>
        <n v="1.47510657193605"/>
        <n v="0.963941605839416"/>
        <n v="2.30208333333333"/>
        <n v="2.6086475409836"/>
        <n v="4.1135"/>
        <n v="2.4975"/>
        <n v="1.19533333333333"/>
        <n v="2.60100694444444"/>
        <n v="1.62138325991189"/>
        <n v="1.48781474820143"/>
        <n v="1.56017331589274"/>
        <n v="4.14958333333333"/>
        <n v="0.695"/>
        <n v="1.62461453744493"/>
      </sharedItems>
    </cacheField>
    <cacheField name="indicator_id">
      <sharedItems containsMixedTypes="0"/>
    </cacheField>
    <cacheField name="indicator_name">
      <sharedItems containsMixedTypes="0" count="39">
        <s v="Organisation strategy"/>
        <s v="Annual report"/>
        <s v="Allocation policy"/>
        <s v="Procurement policy"/>
        <s v="Total budget"/>
        <s v="Audit"/>
        <s v="Implementer"/>
        <s v="Unique ID"/>
        <s v="Title"/>
        <s v="Description"/>
        <s v="Planned dates"/>
        <s v="Actual dates"/>
        <s v="Current Status"/>
        <s v="Contact details"/>
        <s v="Collaboration Type"/>
        <s v="Flow Type"/>
        <s v="Aid Type"/>
        <s v="Finance Type"/>
        <s v="Sector"/>
        <s v="Sub-national location"/>
        <s v="Tied Aid Status"/>
        <s v="Budget"/>
        <s v="Commitments"/>
        <s v="Disbursements and expenditure"/>
        <s v="Tenders"/>
        <s v="Budget Identifier"/>
        <s v="Results"/>
        <s v="Impact Appraisals"/>
        <s v="Conditions"/>
        <s v="Country strategy"/>
        <s v="Disaggregated budgets"/>
        <s v="MoU"/>
        <s v="Evaluations"/>
        <s v="Objectives"/>
        <s v="Budget Docs"/>
        <s v="Contracts"/>
        <s v="FOIA"/>
        <s v="Implementation schedules"/>
        <s v="Accessibility"/>
      </sharedItems>
    </cacheField>
    <cacheField name="indicator_category_name">
      <sharedItems containsMixedTypes="0" count="3">
        <s v="organisation"/>
        <s v="activity"/>
        <s v="commitment"/>
      </sharedItems>
    </cacheField>
    <cacheField name="indicator_subcategory_name">
      <sharedItems containsBlank="1" containsMixedTypes="0" count="7">
        <s v="planning"/>
        <s v="Financial"/>
        <s v="basic"/>
        <s v="classifications"/>
        <s v="related-documents"/>
        <s v="performance"/>
        <m/>
      </sharedItems>
    </cacheField>
    <cacheField name="indicator_category_subcategory">
      <sharedItems containsMixedTypes="0" count="8">
        <s v="organisation-planning"/>
        <s v="organisation-Financial"/>
        <s v="activity-basic"/>
        <s v="activity-classifications"/>
        <s v="activity-financial"/>
        <s v="activity-related-documents"/>
        <s v="activity-performance"/>
        <s v="commitment-"/>
      </sharedItems>
    </cacheField>
    <cacheField name="indicator_order">
      <sharedItems containsSemiMixedTypes="0" containsString="0" containsMixedTypes="0" containsNumber="1" containsInteger="1"/>
    </cacheField>
    <cacheField name="indicator_weight">
      <sharedItems containsSemiMixedTypes="0" containsString="0" containsMixedTypes="0" containsNumber="1"/>
    </cacheField>
    <cacheField name="iati_manual">
      <sharedItems containsMixedTypes="0" count="2">
        <s v="iati"/>
        <s v="manual"/>
      </sharedItems>
    </cacheField>
    <cacheField name="publication_format">
      <sharedItems containsBlank="1" containsMixedTypes="0" count="7">
        <s v="iati"/>
        <s v="document"/>
        <m/>
        <s v="website"/>
        <s v="pdf"/>
        <s v="not-applicable"/>
        <s v="machine-readable"/>
      </sharedItems>
    </cacheField>
    <cacheField name="publication_format_points">
      <sharedItems containsSemiMixedTypes="0" containsString="0" containsMixedTypes="0" containsNumber="1"/>
    </cacheField>
    <cacheField name="total_points">
      <sharedItems containsSemiMixedTypes="0" containsString="0" containsMixedTypes="0" containsNumber="1"/>
    </cacheField>
    <cacheField name="iati_data_quality_passed">
      <sharedItems containsSemiMixedTypes="0" containsString="0" containsMixedTypes="0" containsNumber="1"/>
    </cacheField>
    <cacheField name="iati_data_quality_points">
      <sharedItems containsSemiMixedTypes="0" containsString="0" containsMixedTypes="0" containsNumber="1"/>
    </cacheField>
    <cacheField name="iati_data_quality_frequency">
      <sharedItems containsMixedTypes="0"/>
    </cacheField>
    <cacheField name="iati_data_quality_frequency_value">
      <sharedItems containsSemiMixedTypes="0" containsString="0" containsMixedTypes="0" containsNumber="1"/>
    </cacheField>
    <cacheField name="iati_data_quality_frequency_multiplier">
      <sharedItems containsSemiMixedTypes="0" containsString="0" containsMixedTypes="0" containsNumber="1"/>
    </cacheField>
    <cacheField name="iati_data_quality_total_points">
      <sharedItems containsSemiMixedTypes="0" containsString="0" containsMixedTypes="0" containsNumber="1"/>
    </cacheField>
    <cacheField name="survey_publication_status">
      <sharedItems containsBlank="1" containsMixedTypes="0" count="4">
        <m/>
        <s v="always"/>
        <s v="not published"/>
        <s v="sometimes"/>
      </sharedItems>
    </cacheField>
    <cacheField name="survey_publication_status_value">
      <sharedItems containsMixedTypes="1" containsNumber="1" containsInteger="1"/>
    </cacheField>
    <cacheField name="survey_ordinal_value">
      <sharedItems containsMixedTypes="1" containsNumber="1"/>
    </cacheField>
    <cacheField name="survey_publication_format">
      <sharedItems containsMixedTypes="0"/>
    </cacheField>
    <cacheField name="survey_publication_format_value">
      <sharedItems containsMixedTypes="1" containsNumber="1"/>
    </cacheField>
    <cacheField name="survey_total_point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A3:B19" firstHeaderRow="1" firstDataRow="1" firstDataCol="1"/>
  <pivotFields count="27">
    <pivotField showAll="0"/>
    <pivotField axis="axisRow" showAll="0" sortType="descending">
      <items count="23">
        <item x="9"/>
        <item x="10"/>
        <item x="21"/>
        <item x="0"/>
        <item x="11"/>
        <item x="15"/>
        <item x="6"/>
        <item x="5"/>
        <item x="3"/>
        <item x="13"/>
        <item x="4"/>
        <item x="14"/>
        <item x="8"/>
        <item x="7"/>
        <item x="1"/>
        <item h="1" x="20"/>
        <item h="1" x="19"/>
        <item h="1" x="17"/>
        <item h="1" x="16"/>
        <item h="1" x="18"/>
        <item h="1" x="12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6">
    <i>
      <x v="21"/>
    </i>
    <i>
      <x v="14"/>
    </i>
    <i>
      <x v="6"/>
    </i>
    <i>
      <x v="12"/>
    </i>
    <i>
      <x v="5"/>
    </i>
    <i>
      <x v="3"/>
    </i>
    <i>
      <x v="1"/>
    </i>
    <i>
      <x v="4"/>
    </i>
    <i>
      <x v="10"/>
    </i>
    <i>
      <x v="13"/>
    </i>
    <i>
      <x v="7"/>
    </i>
    <i>
      <x v="9"/>
    </i>
    <i>
      <x v="8"/>
    </i>
    <i>
      <x/>
    </i>
    <i>
      <x v="2"/>
    </i>
    <i>
      <x v="11"/>
    </i>
  </rowItems>
  <colItems count="1">
    <i/>
  </colItems>
  <dataFields count="1">
    <dataField name="Sum of indicator_total_weighted_points" fld="3" baseField="0" baseItem="0" numFmtId="169"/>
  </dataFields>
  <formats count="2">
    <format dxfId="0">
      <pivotArea outline="0" fieldPosition="0"/>
    </format>
    <format dxfId="1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A3:D20" firstHeaderRow="1" firstDataRow="2" firstDataCol="1"/>
  <pivotFields count="27">
    <pivotField showAll="0"/>
    <pivotField axis="axisRow" showAll="0" sortType="descending">
      <items count="23">
        <item x="9"/>
        <item x="10"/>
        <item x="21"/>
        <item x="0"/>
        <item x="11"/>
        <item x="15"/>
        <item x="6"/>
        <item x="5"/>
        <item x="3"/>
        <item x="13"/>
        <item x="4"/>
        <item x="14"/>
        <item x="8"/>
        <item x="7"/>
        <item x="1"/>
        <item h="1" x="20"/>
        <item h="1" x="19"/>
        <item h="1" x="17"/>
        <item h="1" x="16"/>
        <item h="1" x="18"/>
        <item h="1" x="12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6">
    <i>
      <x v="21"/>
    </i>
    <i>
      <x v="14"/>
    </i>
    <i>
      <x v="6"/>
    </i>
    <i>
      <x v="12"/>
    </i>
    <i>
      <x v="5"/>
    </i>
    <i>
      <x v="3"/>
    </i>
    <i>
      <x v="1"/>
    </i>
    <i>
      <x v="4"/>
    </i>
    <i>
      <x v="10"/>
    </i>
    <i>
      <x v="13"/>
    </i>
    <i>
      <x v="7"/>
    </i>
    <i>
      <x v="9"/>
    </i>
    <i>
      <x v="8"/>
    </i>
    <i>
      <x/>
    </i>
    <i>
      <x v="2"/>
    </i>
    <i>
      <x v="11"/>
    </i>
  </rowItems>
  <colFields count="1">
    <field x="11"/>
  </colFields>
  <colItems count="3">
    <i>
      <x/>
    </i>
    <i>
      <x v="1"/>
    </i>
    <i t="grand">
      <x/>
    </i>
  </colItems>
  <dataFields count="1">
    <dataField name="Sum of indicator_total_weighted_points" fld="3" baseField="0" baseItem="0"/>
  </dataFields>
  <formats count="1">
    <format dxfId="0">
      <pivotArea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E21" firstHeaderRow="1" firstDataRow="2" firstDataCol="1"/>
  <pivotFields count="27">
    <pivotField showAll="0"/>
    <pivotField axis="axisRow" showAll="0" sortType="descending">
      <items count="23">
        <item x="9"/>
        <item x="10"/>
        <item x="21"/>
        <item x="0"/>
        <item x="11"/>
        <item x="15"/>
        <item x="6"/>
        <item x="5"/>
        <item x="3"/>
        <item x="13"/>
        <item x="4"/>
        <item x="14"/>
        <item x="8"/>
        <item x="7"/>
        <item x="1"/>
        <item h="1" x="20"/>
        <item h="1" x="19"/>
        <item h="1" x="17"/>
        <item h="1" x="16"/>
        <item h="1" x="18"/>
        <item h="1" x="12"/>
        <item x="2"/>
        <item t="default"/>
      </items>
    </pivotField>
    <pivotField showAll="0"/>
    <pivotField dataField="1" showAll="0"/>
    <pivotField showAll="0"/>
    <pivotField showAll="0"/>
    <pivotField axis="axisCol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7">
    <i>
      <x v="21"/>
    </i>
    <i>
      <x v="14"/>
    </i>
    <i>
      <x v="6"/>
    </i>
    <i>
      <x v="12"/>
    </i>
    <i>
      <x v="5"/>
    </i>
    <i>
      <x v="3"/>
    </i>
    <i>
      <x v="1"/>
    </i>
    <i>
      <x v="4"/>
    </i>
    <i>
      <x v="10"/>
    </i>
    <i>
      <x v="13"/>
    </i>
    <i>
      <x v="7"/>
    </i>
    <i>
      <x v="9"/>
    </i>
    <i>
      <x v="8"/>
    </i>
    <i>
      <x/>
    </i>
    <i>
      <x v="2"/>
    </i>
    <i>
      <x v="1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 of indicator_total_weighted_points" fld="3" baseField="0" baseItem="0"/>
  </dataFields>
  <formats count="2">
    <format dxfId="0">
      <pivotArea outline="0" fieldPosition="0">
        <references count="1">
          <reference field="1" count="0"/>
        </references>
      </pivotArea>
    </format>
    <format dxfId="0">
      <pivotArea outline="0" fieldPosition="0" grandRow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" firstHeaderRow="1" firstDataRow="2" firstDataCol="1"/>
  <pivotFields count="5"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h="1" x="5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Commitment" fld="1" subtotal="average" baseField="0" baseItem="0"/>
    <dataField name="Average of Organisation" fld="2" subtotal="average" baseField="0" baseItem="0"/>
    <dataField name="Average of Activity" fld="3" subtotal="average" baseField="0" baseItem="0"/>
  </dataFields>
  <formats count="6">
    <format dxfId="0">
      <pivotArea outline="0" fieldPosition="0">
        <references count="1">
          <reference field="4" count="0"/>
        </references>
      </pivotArea>
    </format>
    <format dxfId="0">
      <pivotArea outline="0" fieldPosition="0" grandRow="1"/>
    </format>
    <format dxfId="2">
      <pivotArea outline="0" fieldPosition="0" axis="axisRow" dataOnly="0" field="4" labelOnly="1" type="button"/>
    </format>
    <format dxfId="2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3">
      <pivotArea outline="0" fieldPosition="0"/>
    </format>
    <format dxfId="3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A3:M21" firstHeaderRow="1" firstDataRow="3" firstDataCol="1"/>
  <pivotFields count="27">
    <pivotField showAll="0"/>
    <pivotField axis="axisRow" showAll="0" sortType="descending">
      <items count="23">
        <item x="9"/>
        <item x="10"/>
        <item x="21"/>
        <item x="0"/>
        <item x="11"/>
        <item x="15"/>
        <item x="6"/>
        <item x="5"/>
        <item x="3"/>
        <item x="13"/>
        <item x="4"/>
        <item x="14"/>
        <item x="8"/>
        <item x="7"/>
        <item x="1"/>
        <item h="1" x="20"/>
        <item h="1" x="19"/>
        <item h="1" x="17"/>
        <item h="1" x="16"/>
        <item h="1" x="18"/>
        <item h="1" x="12"/>
        <item x="2"/>
        <item t="default"/>
      </items>
    </pivotField>
    <pivotField showAll="0"/>
    <pivotField dataField="1" showAll="0"/>
    <pivotField showAll="0"/>
    <pivotField showAll="0"/>
    <pivotField axis="axisCol" showAll="0">
      <items count="4">
        <item x="2"/>
        <item x="0"/>
        <item x="1"/>
        <item t="default"/>
      </items>
    </pivotField>
    <pivotField showAll="0"/>
    <pivotField axis="axisCol" showAll="0">
      <items count="9">
        <item x="2"/>
        <item x="3"/>
        <item x="5"/>
        <item x="4"/>
        <item x="6"/>
        <item x="7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6">
    <i>
      <x v="21"/>
    </i>
    <i>
      <x v="14"/>
    </i>
    <i>
      <x v="6"/>
    </i>
    <i>
      <x v="12"/>
    </i>
    <i>
      <x v="5"/>
    </i>
    <i>
      <x v="3"/>
    </i>
    <i>
      <x v="1"/>
    </i>
    <i>
      <x v="4"/>
    </i>
    <i>
      <x v="10"/>
    </i>
    <i>
      <x v="13"/>
    </i>
    <i>
      <x v="7"/>
    </i>
    <i>
      <x v="9"/>
    </i>
    <i>
      <x v="8"/>
    </i>
    <i>
      <x/>
    </i>
    <i>
      <x v="2"/>
    </i>
    <i>
      <x v="11"/>
    </i>
  </rowItems>
  <colFields count="2">
    <field x="6"/>
    <field x="8"/>
  </colFields>
  <colItems count="12">
    <i>
      <x/>
      <x v="5"/>
    </i>
    <i t="default">
      <x/>
    </i>
    <i>
      <x v="1"/>
      <x v="6"/>
    </i>
    <i r="1">
      <x v="7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 t="grand">
      <x/>
    </i>
  </colItems>
  <dataFields count="1">
    <dataField name="Sum of indicator_total_weighted_points" fld="3" baseField="0" baseItem="0" numFmtId="169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I9" firstHeaderRow="1" firstDataRow="2" firstDataCol="1"/>
  <pivotFields count="10">
    <pivotField compact="0" outline="0" subtotalTop="0" showAll="0"/>
    <pivotField dataField="1" compact="0" outline="0" subtotalTop="0" showAll="0" numFmtId="169"/>
    <pivotField dataField="1" compact="0" outline="0" subtotalTop="0" showAll="0" numFmtId="169"/>
    <pivotField dataField="1" compact="0" outline="0" subtotalTop="0" showAll="0" numFmtId="169"/>
    <pivotField dataField="1" compact="0" outline="0" subtotalTop="0" showAll="0" numFmtId="169"/>
    <pivotField dataField="1" compact="0" outline="0" subtotalTop="0" showAll="0" numFmtId="169"/>
    <pivotField dataField="1" compact="0" outline="0" subtotalTop="0" showAll="0" numFmtId="169"/>
    <pivotField dataField="1" compact="0" outline="0" subtotalTop="0" showAll="0" numFmtId="169"/>
    <pivotField dataField="1" compact="0" outline="0" subtotalTop="0" showAll="0" numFmtId="169"/>
    <pivotField axis="axisRow" compact="0" outline="0" subtotalTop="0" showAll="0">
      <items count="6">
        <item x="2"/>
        <item x="1"/>
        <item x="3"/>
        <item x="0"/>
        <item x="4"/>
        <item t="default"/>
      </items>
    </pivotField>
  </pivotFields>
  <rowFields count="1">
    <field x="9"/>
  </rowFields>
  <rowItems count="5">
    <i>
      <x/>
    </i>
    <i>
      <x v="1"/>
    </i>
    <i>
      <x v="2"/>
    </i>
    <i>
      <x v="3"/>
    </i>
    <i>
      <x v="4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Average of Commitment" fld="1" subtotal="average" baseField="0" baseItem="0"/>
    <dataField name="Average of Organisation Planning" fld="2" subtotal="average" baseField="0" baseItem="0"/>
    <dataField name="Average of Organisation Financial" fld="3" subtotal="average" baseField="0" baseItem="0"/>
    <dataField name="Average of Activity basic" fld="4" subtotal="average" baseField="0" baseItem="0"/>
    <dataField name="Average of Activity Classfications" fld="5" subtotal="average" baseField="0" baseItem="0"/>
    <dataField name="Average of Activity Related Documents" fld="6" subtotal="average" baseField="0" baseItem="0"/>
    <dataField name="Average of Activity financial" fld="7" subtotal="average" baseField="0" baseItem="0"/>
    <dataField name="Average of Activity performance" fld="8" subtotal="average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AZ23" firstHeaderRow="1" firstDataRow="4" firstDataCol="1"/>
  <pivotFields count="27">
    <pivotField showAll="0"/>
    <pivotField axis="axisRow" showAll="0">
      <items count="23">
        <item x="9"/>
        <item x="10"/>
        <item x="21"/>
        <item x="0"/>
        <item x="11"/>
        <item x="15"/>
        <item x="6"/>
        <item x="5"/>
        <item x="3"/>
        <item x="13"/>
        <item x="4"/>
        <item x="14"/>
        <item x="8"/>
        <item x="7"/>
        <item x="1"/>
        <item h="1" x="20"/>
        <item h="1" x="19"/>
        <item h="1" x="17"/>
        <item h="1" x="16"/>
        <item h="1" x="18"/>
        <item h="1" x="12"/>
        <item x="2"/>
        <item t="default"/>
      </items>
    </pivotField>
    <pivotField showAll="0"/>
    <pivotField dataField="1" showAll="0"/>
    <pivotField showAll="0"/>
    <pivotField axis="axisCol" showAll="0">
      <items count="40">
        <item x="38"/>
        <item x="11"/>
        <item x="16"/>
        <item x="2"/>
        <item x="1"/>
        <item x="5"/>
        <item x="21"/>
        <item x="34"/>
        <item x="25"/>
        <item x="14"/>
        <item x="22"/>
        <item x="28"/>
        <item x="13"/>
        <item x="35"/>
        <item x="29"/>
        <item x="12"/>
        <item x="9"/>
        <item x="30"/>
        <item x="23"/>
        <item x="32"/>
        <item x="17"/>
        <item x="15"/>
        <item x="36"/>
        <item x="27"/>
        <item x="37"/>
        <item x="6"/>
        <item x="31"/>
        <item x="33"/>
        <item x="0"/>
        <item x="10"/>
        <item x="3"/>
        <item x="26"/>
        <item x="18"/>
        <item x="19"/>
        <item x="24"/>
        <item x="20"/>
        <item x="8"/>
        <item x="4"/>
        <item x="7"/>
        <item t="default"/>
      </items>
    </pivotField>
    <pivotField axis="axisCol" showAll="0">
      <items count="4">
        <item x="2"/>
        <item x="0"/>
        <item x="1"/>
        <item t="default"/>
      </items>
    </pivotField>
    <pivotField axis="axisCol" showAll="0">
      <items count="8">
        <item x="2"/>
        <item x="3"/>
        <item x="0"/>
        <item x="4"/>
        <item x="1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21"/>
    </i>
    <i t="grand">
      <x/>
    </i>
  </rowItems>
  <colFields count="3">
    <field x="6"/>
    <field x="7"/>
    <field x="5"/>
  </colFields>
  <colItems count="51">
    <i>
      <x/>
      <x v="6"/>
      <x/>
    </i>
    <i r="2">
      <x v="22"/>
    </i>
    <i r="2">
      <x v="24"/>
    </i>
    <i t="default" r="1">
      <x v="6"/>
    </i>
    <i t="default">
      <x/>
    </i>
    <i>
      <x v="1"/>
      <x v="2"/>
      <x v="3"/>
    </i>
    <i r="2">
      <x v="4"/>
    </i>
    <i r="2">
      <x v="14"/>
    </i>
    <i r="2">
      <x v="28"/>
    </i>
    <i r="2">
      <x v="30"/>
    </i>
    <i t="default" r="1">
      <x v="2"/>
    </i>
    <i r="1">
      <x v="4"/>
      <x v="5"/>
    </i>
    <i r="2">
      <x v="17"/>
    </i>
    <i r="2">
      <x v="37"/>
    </i>
    <i t="default" r="1">
      <x v="4"/>
    </i>
    <i t="default">
      <x v="1"/>
    </i>
    <i>
      <x v="2"/>
      <x/>
      <x v="1"/>
    </i>
    <i r="2">
      <x v="12"/>
    </i>
    <i r="2">
      <x v="15"/>
    </i>
    <i r="2">
      <x v="16"/>
    </i>
    <i r="2">
      <x v="25"/>
    </i>
    <i r="2">
      <x v="29"/>
    </i>
    <i r="2">
      <x v="36"/>
    </i>
    <i r="2">
      <x v="38"/>
    </i>
    <i t="default" r="1">
      <x/>
    </i>
    <i r="1">
      <x v="1"/>
      <x v="2"/>
    </i>
    <i r="2">
      <x v="9"/>
    </i>
    <i r="2">
      <x v="20"/>
    </i>
    <i r="2">
      <x v="21"/>
    </i>
    <i r="2">
      <x v="32"/>
    </i>
    <i r="2">
      <x v="33"/>
    </i>
    <i r="2">
      <x v="35"/>
    </i>
    <i t="default" r="1">
      <x v="1"/>
    </i>
    <i r="1">
      <x v="3"/>
      <x v="7"/>
    </i>
    <i r="2">
      <x v="13"/>
    </i>
    <i r="2">
      <x v="19"/>
    </i>
    <i r="2">
      <x v="26"/>
    </i>
    <i r="2">
      <x v="27"/>
    </i>
    <i r="2">
      <x v="34"/>
    </i>
    <i t="default" r="1">
      <x v="3"/>
    </i>
    <i r="1">
      <x v="4"/>
      <x v="6"/>
    </i>
    <i r="2">
      <x v="8"/>
    </i>
    <i r="2">
      <x v="10"/>
    </i>
    <i r="2">
      <x v="18"/>
    </i>
    <i t="default" r="1">
      <x v="4"/>
    </i>
    <i r="1">
      <x v="5"/>
      <x v="11"/>
    </i>
    <i r="2">
      <x v="23"/>
    </i>
    <i r="2">
      <x v="31"/>
    </i>
    <i t="default" r="1">
      <x v="5"/>
    </i>
    <i t="default">
      <x v="2"/>
    </i>
    <i t="grand">
      <x/>
    </i>
  </colItems>
  <dataFields count="1">
    <dataField name="Sum of indicator_total_weighted_points" fld="3" baseField="0" baseItem="0" numFmtId="169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:F29" firstHeaderRow="1" firstDataRow="2" firstDataCol="1" rowPageCount="3" colPageCount="1"/>
  <pivotFields count="27">
    <pivotField showAll="0"/>
    <pivotField axis="axisPage" showAll="0">
      <items count="23">
        <item x="9"/>
        <item x="10"/>
        <item x="21"/>
        <item x="0"/>
        <item x="11"/>
        <item x="15"/>
        <item x="6"/>
        <item x="5"/>
        <item x="3"/>
        <item x="13"/>
        <item x="4"/>
        <item x="14"/>
        <item x="8"/>
        <item x="7"/>
        <item x="1"/>
        <item h="1" x="20"/>
        <item h="1" x="19"/>
        <item h="1" x="17"/>
        <item h="1" x="16"/>
        <item h="1" x="18"/>
        <item h="1" x="12"/>
        <item x="2"/>
        <item t="default"/>
      </items>
    </pivotField>
    <pivotField showAll="0"/>
    <pivotField axis="axisPage" showAll="0">
      <items count="220">
        <item h="1" x="17"/>
        <item x="178"/>
        <item x="201"/>
        <item x="203"/>
        <item x="98"/>
        <item x="199"/>
        <item x="80"/>
        <item x="179"/>
        <item x="19"/>
        <item m="1" x="217"/>
        <item x="81"/>
        <item x="200"/>
        <item x="28"/>
        <item x="74"/>
        <item x="202"/>
        <item x="96"/>
        <item x="92"/>
        <item x="77"/>
        <item x="30"/>
        <item x="147"/>
        <item x="136"/>
        <item x="118"/>
        <item x="180"/>
        <item x="85"/>
        <item x="148"/>
        <item x="183"/>
        <item x="16"/>
        <item x="37"/>
        <item x="181"/>
        <item x="91"/>
        <item x="137"/>
        <item x="141"/>
        <item x="53"/>
        <item x="33"/>
        <item x="36"/>
        <item x="54"/>
        <item x="135"/>
        <item x="84"/>
        <item x="35"/>
        <item x="117"/>
        <item x="164"/>
        <item x="126"/>
        <item x="211"/>
        <item x="73"/>
        <item x="149"/>
        <item x="70"/>
        <item x="32"/>
        <item x="72"/>
        <item x="83"/>
        <item x="71"/>
        <item x="128"/>
        <item x="129"/>
        <item x="18"/>
        <item x="152"/>
        <item x="167"/>
        <item x="59"/>
        <item x="34"/>
        <item x="169"/>
        <item x="101"/>
        <item x="58"/>
        <item x="82"/>
        <item x="142"/>
        <item x="86"/>
        <item x="168"/>
        <item x="107"/>
        <item x="87"/>
        <item x="89"/>
        <item x="6"/>
        <item x="76"/>
        <item x="143"/>
        <item x="138"/>
        <item x="140"/>
        <item x="88"/>
        <item x="78"/>
        <item x="139"/>
        <item x="75"/>
        <item x="145"/>
        <item x="103"/>
        <item x="125"/>
        <item m="1" x="214"/>
        <item x="47"/>
        <item x="160"/>
        <item x="185"/>
        <item x="27"/>
        <item x="24"/>
        <item x="3"/>
        <item x="50"/>
        <item x="163"/>
        <item x="162"/>
        <item x="161"/>
        <item m="1" x="215"/>
        <item x="115"/>
        <item x="151"/>
        <item x="105"/>
        <item x="124"/>
        <item x="146"/>
        <item x="95"/>
        <item x="104"/>
        <item x="7"/>
        <item m="1" x="213"/>
        <item x="49"/>
        <item x="184"/>
        <item x="8"/>
        <item m="1" x="218"/>
        <item x="97"/>
        <item x="186"/>
        <item x="55"/>
        <item x="102"/>
        <item x="182"/>
        <item x="26"/>
        <item x="5"/>
        <item x="114"/>
        <item x="48"/>
        <item x="29"/>
        <item x="4"/>
        <item x="25"/>
        <item x="112"/>
        <item x="119"/>
        <item x="165"/>
        <item x="158"/>
        <item x="52"/>
        <item x="166"/>
        <item x="150"/>
        <item x="31"/>
        <item x="12"/>
        <item x="127"/>
        <item x="108"/>
        <item x="187"/>
        <item x="57"/>
        <item x="51"/>
        <item x="106"/>
        <item x="116"/>
        <item x="10"/>
        <item x="9"/>
        <item x="171"/>
        <item x="109"/>
        <item x="121"/>
        <item x="56"/>
        <item x="134"/>
        <item x="153"/>
        <item x="122"/>
        <item x="99"/>
        <item x="79"/>
        <item x="41"/>
        <item x="170"/>
        <item x="38"/>
        <item x="156"/>
        <item x="120"/>
        <item x="93"/>
        <item x="13"/>
        <item x="157"/>
        <item x="43"/>
        <item x="132"/>
        <item x="188"/>
        <item x="69"/>
        <item x="22"/>
        <item x="68"/>
        <item x="42"/>
        <item x="90"/>
        <item x="210"/>
        <item x="0"/>
        <item x="133"/>
        <item x="154"/>
        <item x="111"/>
        <item m="1" x="212"/>
        <item x="123"/>
        <item x="155"/>
        <item x="46"/>
        <item x="39"/>
        <item x="67"/>
        <item x="60"/>
        <item x="21"/>
        <item x="159"/>
        <item x="62"/>
        <item x="190"/>
        <item x="110"/>
        <item x="64"/>
        <item x="144"/>
        <item x="40"/>
        <item x="63"/>
        <item x="15"/>
        <item x="113"/>
        <item x="45"/>
        <item x="61"/>
        <item x="131"/>
        <item x="189"/>
        <item x="130"/>
        <item x="174"/>
        <item x="14"/>
        <item x="94"/>
        <item x="20"/>
        <item x="44"/>
        <item x="1"/>
        <item x="65"/>
        <item x="23"/>
        <item x="66"/>
        <item m="1" x="216"/>
        <item x="2"/>
        <item h="1" x="11"/>
        <item h="1" x="100"/>
        <item h="1" x="172"/>
        <item h="1" x="173"/>
        <item h="1" x="175"/>
        <item h="1" x="176"/>
        <item h="1" x="177"/>
        <item h="1" x="191"/>
        <item h="1" x="192"/>
        <item h="1" x="193"/>
        <item h="1" x="194"/>
        <item h="1" x="195"/>
        <item h="1" x="196"/>
        <item h="1" x="197"/>
        <item h="1" x="198"/>
        <item h="1" x="204"/>
        <item h="1" x="205"/>
        <item h="1" x="206"/>
        <item h="1" x="207"/>
        <item h="1" x="208"/>
        <item h="1" x="209"/>
        <item t="default"/>
      </items>
    </pivotField>
    <pivotField showAll="0"/>
    <pivotField axis="axisRow" showAll="0">
      <items count="40">
        <item h="1" x="38"/>
        <item x="11"/>
        <item x="16"/>
        <item h="1" x="2"/>
        <item h="1" x="1"/>
        <item h="1" x="5"/>
        <item x="21"/>
        <item h="1" x="34"/>
        <item x="25"/>
        <item x="14"/>
        <item x="22"/>
        <item h="1" x="28"/>
        <item x="13"/>
        <item h="1" x="35"/>
        <item h="1" x="29"/>
        <item x="12"/>
        <item x="9"/>
        <item x="30"/>
        <item x="23"/>
        <item h="1" x="32"/>
        <item x="17"/>
        <item x="15"/>
        <item h="1" x="36"/>
        <item h="1" x="27"/>
        <item h="1" x="37"/>
        <item x="6"/>
        <item h="1" x="31"/>
        <item h="1" x="33"/>
        <item h="1" x="0"/>
        <item x="10"/>
        <item h="1" x="3"/>
        <item x="26"/>
        <item x="18"/>
        <item x="19"/>
        <item h="1" x="24"/>
        <item x="20"/>
        <item x="8"/>
        <item x="4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8">
        <item h="1" x="1"/>
        <item x="0"/>
        <item x="6"/>
        <item x="5"/>
        <item x="4"/>
        <item x="3"/>
        <item n="Not published"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Page" showAll="0">
      <items count="5">
        <item x="1"/>
        <item h="1" x="2"/>
        <item h="1" x="3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5"/>
  </rowFields>
  <rowItems count="23">
    <i>
      <x v="16"/>
    </i>
    <i>
      <x v="32"/>
    </i>
    <i>
      <x v="38"/>
    </i>
    <i>
      <x v="9"/>
    </i>
    <i>
      <x v="36"/>
    </i>
    <i>
      <x v="10"/>
    </i>
    <i>
      <x v="20"/>
    </i>
    <i>
      <x v="35"/>
    </i>
    <i>
      <x v="2"/>
    </i>
    <i>
      <x v="15"/>
    </i>
    <i>
      <x v="21"/>
    </i>
    <i>
      <x v="29"/>
    </i>
    <i>
      <x v="25"/>
    </i>
    <i>
      <x v="18"/>
    </i>
    <i>
      <x v="1"/>
    </i>
    <i>
      <x v="37"/>
    </i>
    <i>
      <x v="12"/>
    </i>
    <i>
      <x v="6"/>
    </i>
    <i>
      <x v="33"/>
    </i>
    <i>
      <x v="17"/>
    </i>
    <i>
      <x v="31"/>
    </i>
    <i>
      <x v="8"/>
    </i>
    <i t="grand">
      <x/>
    </i>
  </rowItems>
  <colFields count="1">
    <field x="12"/>
  </colFields>
  <colItems count="5">
    <i>
      <x v="1"/>
    </i>
    <i>
      <x v="2"/>
    </i>
    <i>
      <x v="4"/>
    </i>
    <i>
      <x v="5"/>
    </i>
    <i t="grand">
      <x/>
    </i>
  </colItems>
  <pageFields count="3">
    <pageField fld="21" hier="0"/>
    <pageField fld="1" hier="0"/>
    <pageField fld="3" hier="0"/>
  </pageFields>
  <dataFields count="1">
    <dataField name="Count of total_points" fld="14" subtotal="count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A4:F21" firstHeaderRow="1" firstDataRow="2" firstDataCol="1" rowPageCount="2" colPageCount="1"/>
  <pivotFields count="27">
    <pivotField showAll="0"/>
    <pivotField axis="axisRow" showAll="0">
      <items count="23">
        <item x="9"/>
        <item x="10"/>
        <item x="21"/>
        <item x="0"/>
        <item x="11"/>
        <item x="15"/>
        <item x="6"/>
        <item x="5"/>
        <item x="3"/>
        <item x="13"/>
        <item x="4"/>
        <item x="14"/>
        <item x="8"/>
        <item x="7"/>
        <item x="1"/>
        <item h="1" x="20"/>
        <item h="1" x="19"/>
        <item h="1" x="17"/>
        <item h="1" x="16"/>
        <item h="1" x="18"/>
        <item h="1" x="12"/>
        <item x="2"/>
        <item t="default"/>
      </items>
    </pivotField>
    <pivotField showAll="0"/>
    <pivotField axis="axisPage" showAll="0">
      <items count="220">
        <item h="1" x="17"/>
        <item x="178"/>
        <item x="201"/>
        <item x="203"/>
        <item x="98"/>
        <item x="199"/>
        <item x="80"/>
        <item x="179"/>
        <item x="19"/>
        <item m="1" x="217"/>
        <item x="81"/>
        <item x="200"/>
        <item x="28"/>
        <item x="74"/>
        <item x="202"/>
        <item x="96"/>
        <item x="92"/>
        <item x="77"/>
        <item x="30"/>
        <item x="147"/>
        <item x="136"/>
        <item x="118"/>
        <item x="180"/>
        <item x="85"/>
        <item x="148"/>
        <item x="183"/>
        <item x="16"/>
        <item x="37"/>
        <item x="181"/>
        <item x="91"/>
        <item x="137"/>
        <item x="141"/>
        <item x="53"/>
        <item x="33"/>
        <item x="36"/>
        <item x="54"/>
        <item x="135"/>
        <item x="84"/>
        <item x="35"/>
        <item x="117"/>
        <item x="164"/>
        <item x="126"/>
        <item x="211"/>
        <item x="73"/>
        <item x="149"/>
        <item x="70"/>
        <item x="32"/>
        <item x="72"/>
        <item x="83"/>
        <item x="71"/>
        <item x="128"/>
        <item x="129"/>
        <item x="18"/>
        <item x="152"/>
        <item x="167"/>
        <item x="59"/>
        <item x="34"/>
        <item x="169"/>
        <item x="101"/>
        <item x="58"/>
        <item x="82"/>
        <item x="142"/>
        <item x="86"/>
        <item x="168"/>
        <item x="107"/>
        <item x="87"/>
        <item x="89"/>
        <item x="6"/>
        <item x="76"/>
        <item x="143"/>
        <item x="138"/>
        <item x="140"/>
        <item x="88"/>
        <item x="78"/>
        <item x="139"/>
        <item x="75"/>
        <item x="145"/>
        <item x="103"/>
        <item x="125"/>
        <item m="1" x="214"/>
        <item x="47"/>
        <item x="160"/>
        <item x="185"/>
        <item x="27"/>
        <item x="24"/>
        <item x="3"/>
        <item x="50"/>
        <item x="163"/>
        <item x="162"/>
        <item x="161"/>
        <item m="1" x="215"/>
        <item x="115"/>
        <item x="151"/>
        <item x="105"/>
        <item x="124"/>
        <item x="146"/>
        <item x="95"/>
        <item x="104"/>
        <item x="7"/>
        <item m="1" x="213"/>
        <item x="49"/>
        <item x="184"/>
        <item x="8"/>
        <item m="1" x="218"/>
        <item x="97"/>
        <item x="186"/>
        <item x="55"/>
        <item x="102"/>
        <item x="182"/>
        <item x="26"/>
        <item x="5"/>
        <item x="114"/>
        <item x="48"/>
        <item x="29"/>
        <item x="4"/>
        <item x="25"/>
        <item x="112"/>
        <item x="119"/>
        <item x="165"/>
        <item x="158"/>
        <item x="52"/>
        <item x="166"/>
        <item x="150"/>
        <item x="31"/>
        <item x="12"/>
        <item x="127"/>
        <item x="108"/>
        <item x="187"/>
        <item x="57"/>
        <item x="51"/>
        <item x="106"/>
        <item x="116"/>
        <item x="10"/>
        <item x="9"/>
        <item x="171"/>
        <item x="109"/>
        <item x="121"/>
        <item x="56"/>
        <item x="134"/>
        <item x="153"/>
        <item x="122"/>
        <item x="99"/>
        <item x="79"/>
        <item x="41"/>
        <item x="170"/>
        <item x="38"/>
        <item x="156"/>
        <item x="120"/>
        <item x="93"/>
        <item x="13"/>
        <item x="157"/>
        <item x="43"/>
        <item x="132"/>
        <item x="188"/>
        <item x="69"/>
        <item x="22"/>
        <item x="68"/>
        <item x="42"/>
        <item x="90"/>
        <item x="210"/>
        <item x="0"/>
        <item x="133"/>
        <item x="154"/>
        <item x="111"/>
        <item m="1" x="212"/>
        <item x="123"/>
        <item x="155"/>
        <item x="46"/>
        <item x="39"/>
        <item x="67"/>
        <item x="60"/>
        <item x="21"/>
        <item x="159"/>
        <item x="62"/>
        <item x="190"/>
        <item x="110"/>
        <item x="64"/>
        <item x="144"/>
        <item x="40"/>
        <item x="63"/>
        <item x="15"/>
        <item x="113"/>
        <item x="45"/>
        <item x="61"/>
        <item x="131"/>
        <item x="189"/>
        <item x="130"/>
        <item x="174"/>
        <item x="14"/>
        <item x="94"/>
        <item x="20"/>
        <item x="44"/>
        <item x="1"/>
        <item x="65"/>
        <item x="23"/>
        <item x="66"/>
        <item m="1" x="216"/>
        <item x="2"/>
        <item h="1" x="11"/>
        <item h="1" x="100"/>
        <item h="1" x="172"/>
        <item h="1" x="173"/>
        <item h="1" x="175"/>
        <item h="1" x="176"/>
        <item h="1" x="177"/>
        <item h="1" x="191"/>
        <item h="1" x="192"/>
        <item h="1" x="193"/>
        <item h="1" x="194"/>
        <item h="1" x="195"/>
        <item h="1" x="196"/>
        <item h="1" x="197"/>
        <item h="1" x="198"/>
        <item h="1" x="204"/>
        <item h="1" x="205"/>
        <item h="1" x="206"/>
        <item h="1" x="207"/>
        <item h="1" x="208"/>
        <item h="1" x="209"/>
        <item t="default"/>
      </items>
    </pivotField>
    <pivotField showAll="0"/>
    <pivotField axis="axisPage" showAll="0">
      <items count="40">
        <item h="1" x="38"/>
        <item x="11"/>
        <item x="16"/>
        <item h="1" x="2"/>
        <item h="1" x="1"/>
        <item h="1" x="5"/>
        <item x="21"/>
        <item h="1" x="34"/>
        <item x="25"/>
        <item x="14"/>
        <item x="22"/>
        <item h="1" x="28"/>
        <item x="13"/>
        <item h="1" x="35"/>
        <item h="1" x="29"/>
        <item x="12"/>
        <item x="9"/>
        <item x="30"/>
        <item x="23"/>
        <item h="1" x="32"/>
        <item x="17"/>
        <item x="15"/>
        <item h="1" x="36"/>
        <item h="1" x="27"/>
        <item h="1" x="37"/>
        <item x="6"/>
        <item h="1" x="31"/>
        <item h="1" x="33"/>
        <item h="1" x="0"/>
        <item x="10"/>
        <item h="1" x="3"/>
        <item x="26"/>
        <item x="18"/>
        <item x="19"/>
        <item h="1" x="24"/>
        <item x="20"/>
        <item x="8"/>
        <item x="4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1"/>
        <item x="0"/>
        <item x="6"/>
        <item x="5"/>
        <item x="4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21"/>
    </i>
  </rowItems>
  <colFields count="1">
    <field x="12"/>
  </colFields>
  <colItems count="5">
    <i>
      <x v="1"/>
    </i>
    <i>
      <x v="2"/>
    </i>
    <i>
      <x v="4"/>
    </i>
    <i>
      <x v="5"/>
    </i>
    <i t="grand">
      <x/>
    </i>
  </colItems>
  <pageFields count="2">
    <pageField fld="5" hier="0"/>
    <pageField fld="3" hier="0"/>
  </pageFields>
  <dataFields count="1">
    <dataField name="Count of publication_format" fld="12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4" name="Table14" displayName="Table14" ref="A2:J18" comment="" totalsRowShown="0">
  <autoFilter ref="A2:J18"/>
  <tableColumns count="10">
    <tableColumn id="1" name="Donor Name"/>
    <tableColumn id="2" name="Commitment"/>
    <tableColumn id="3" name="Organisation Planning"/>
    <tableColumn id="4" name="Organisation Financial"/>
    <tableColumn id="5" name="Activity basic"/>
    <tableColumn id="6" name="Activity Classfications"/>
    <tableColumn id="7" name="Activity Related Documents"/>
    <tableColumn id="8" name="Activity financial"/>
    <tableColumn id="9" name="Activity performance"/>
    <tableColumn id="10" name="Performance category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B40" comment="" totalsRowShown="0">
  <autoFilter ref="A1:B40"/>
  <tableColumns count="2">
    <tableColumn id="1" name="Indicator name"/>
    <tableColumn id="2" name="No of donors scoring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7" name="Table17" displayName="Table17" ref="A1:E14" comment="" totalsRowShown="0">
  <autoFilter ref="A1:E14"/>
  <tableColumns count="5">
    <tableColumn id="1" name="Donor Name "/>
    <tableColumn id="2" name="Volume of ODF provided in 2013"/>
    <tableColumn id="3" name="% of EU ODF"/>
    <tableColumn id="4" name="% of agencies represented in the Review"/>
    <tableColumn id="5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9"/>
  <sheetViews>
    <sheetView zoomScalePageLayoutView="0" workbookViewId="0" topLeftCell="A13">
      <selection activeCell="D1" sqref="D1"/>
    </sheetView>
  </sheetViews>
  <sheetFormatPr defaultColWidth="9.140625" defaultRowHeight="15"/>
  <cols>
    <col min="2" max="2" width="14.57421875" style="0" customWidth="1"/>
    <col min="5" max="5" width="25.57421875" style="0" bestFit="1" customWidth="1"/>
    <col min="6" max="6" width="30.140625" style="0" bestFit="1" customWidth="1"/>
  </cols>
  <sheetData>
    <row r="1" spans="1:2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5">
      <c r="A2" t="s">
        <v>212</v>
      </c>
      <c r="B2" t="s">
        <v>213</v>
      </c>
      <c r="C2" t="s">
        <v>214</v>
      </c>
      <c r="D2">
        <v>2.5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>
        <v>4</v>
      </c>
      <c r="K2">
        <v>0.025</v>
      </c>
      <c r="L2" t="s">
        <v>215</v>
      </c>
      <c r="M2" t="s">
        <v>215</v>
      </c>
      <c r="N2">
        <v>50</v>
      </c>
      <c r="O2">
        <v>100</v>
      </c>
      <c r="P2">
        <v>100</v>
      </c>
      <c r="Q2">
        <v>50</v>
      </c>
      <c r="R2" t="s">
        <v>216</v>
      </c>
      <c r="S2">
        <v>1</v>
      </c>
      <c r="T2">
        <v>1</v>
      </c>
      <c r="U2">
        <v>50</v>
      </c>
      <c r="AA2">
        <v>0</v>
      </c>
    </row>
    <row r="3" spans="1:27" ht="15">
      <c r="A3" t="s">
        <v>217</v>
      </c>
      <c r="B3" t="s">
        <v>213</v>
      </c>
      <c r="C3" t="s">
        <v>214</v>
      </c>
      <c r="D3">
        <v>2.5</v>
      </c>
      <c r="E3" t="s">
        <v>38</v>
      </c>
      <c r="F3" t="s">
        <v>39</v>
      </c>
      <c r="G3" t="s">
        <v>31</v>
      </c>
      <c r="H3" t="s">
        <v>32</v>
      </c>
      <c r="I3" t="s">
        <v>33</v>
      </c>
      <c r="J3">
        <v>5</v>
      </c>
      <c r="K3">
        <v>0.025</v>
      </c>
      <c r="L3" t="s">
        <v>215</v>
      </c>
      <c r="M3" t="s">
        <v>215</v>
      </c>
      <c r="N3">
        <v>50</v>
      </c>
      <c r="O3">
        <v>100</v>
      </c>
      <c r="P3">
        <v>100</v>
      </c>
      <c r="Q3">
        <v>50</v>
      </c>
      <c r="R3" t="s">
        <v>216</v>
      </c>
      <c r="S3">
        <v>1</v>
      </c>
      <c r="T3">
        <v>1</v>
      </c>
      <c r="U3">
        <v>50</v>
      </c>
      <c r="AA3">
        <v>0</v>
      </c>
    </row>
    <row r="4" spans="1:27" ht="15">
      <c r="A4" t="s">
        <v>218</v>
      </c>
      <c r="B4" t="s">
        <v>213</v>
      </c>
      <c r="C4" t="s">
        <v>214</v>
      </c>
      <c r="D4">
        <v>2.5</v>
      </c>
      <c r="E4" t="s">
        <v>41</v>
      </c>
      <c r="F4" t="s">
        <v>42</v>
      </c>
      <c r="G4" t="s">
        <v>31</v>
      </c>
      <c r="H4" t="s">
        <v>32</v>
      </c>
      <c r="I4" t="s">
        <v>33</v>
      </c>
      <c r="J4">
        <v>6</v>
      </c>
      <c r="K4">
        <v>0.025</v>
      </c>
      <c r="L4" t="s">
        <v>215</v>
      </c>
      <c r="M4" t="s">
        <v>215</v>
      </c>
      <c r="N4">
        <v>50</v>
      </c>
      <c r="O4">
        <v>100</v>
      </c>
      <c r="P4">
        <v>100</v>
      </c>
      <c r="Q4">
        <v>50</v>
      </c>
      <c r="R4" t="s">
        <v>216</v>
      </c>
      <c r="S4">
        <v>1</v>
      </c>
      <c r="T4">
        <v>1</v>
      </c>
      <c r="U4">
        <v>50</v>
      </c>
      <c r="AA4">
        <v>0</v>
      </c>
    </row>
    <row r="5" spans="1:27" ht="15">
      <c r="A5" t="s">
        <v>219</v>
      </c>
      <c r="B5" t="s">
        <v>213</v>
      </c>
      <c r="C5" t="s">
        <v>214</v>
      </c>
      <c r="D5">
        <v>2.5</v>
      </c>
      <c r="E5" t="s">
        <v>44</v>
      </c>
      <c r="F5" t="s">
        <v>45</v>
      </c>
      <c r="G5" t="s">
        <v>31</v>
      </c>
      <c r="H5" t="s">
        <v>32</v>
      </c>
      <c r="I5" t="s">
        <v>33</v>
      </c>
      <c r="J5">
        <v>7</v>
      </c>
      <c r="K5">
        <v>0.025</v>
      </c>
      <c r="L5" t="s">
        <v>215</v>
      </c>
      <c r="M5" t="s">
        <v>215</v>
      </c>
      <c r="N5">
        <v>50</v>
      </c>
      <c r="O5">
        <v>100</v>
      </c>
      <c r="P5">
        <v>100</v>
      </c>
      <c r="Q5">
        <v>50</v>
      </c>
      <c r="R5" t="s">
        <v>216</v>
      </c>
      <c r="S5">
        <v>1</v>
      </c>
      <c r="T5">
        <v>1</v>
      </c>
      <c r="U5">
        <v>50</v>
      </c>
      <c r="AA5">
        <v>0</v>
      </c>
    </row>
    <row r="6" spans="1:27" ht="15">
      <c r="A6" t="s">
        <v>220</v>
      </c>
      <c r="B6" t="s">
        <v>213</v>
      </c>
      <c r="C6" t="s">
        <v>214</v>
      </c>
      <c r="D6">
        <v>3.475</v>
      </c>
      <c r="E6" t="s">
        <v>50</v>
      </c>
      <c r="F6" t="s">
        <v>51</v>
      </c>
      <c r="G6" t="s">
        <v>31</v>
      </c>
      <c r="H6" t="s">
        <v>221</v>
      </c>
      <c r="I6" t="s">
        <v>222</v>
      </c>
      <c r="J6">
        <v>9</v>
      </c>
      <c r="K6">
        <v>0.0417</v>
      </c>
      <c r="L6" t="s">
        <v>215</v>
      </c>
      <c r="M6" t="s">
        <v>215</v>
      </c>
      <c r="N6">
        <v>50</v>
      </c>
      <c r="O6">
        <v>83.3333333333</v>
      </c>
      <c r="P6">
        <v>66.6666666667</v>
      </c>
      <c r="Q6">
        <v>33.3333333333</v>
      </c>
      <c r="R6" t="s">
        <v>216</v>
      </c>
      <c r="S6">
        <v>1</v>
      </c>
      <c r="T6">
        <v>1</v>
      </c>
      <c r="U6">
        <v>33.3333333333</v>
      </c>
      <c r="AA6">
        <v>0</v>
      </c>
    </row>
    <row r="7" spans="1:27" ht="15">
      <c r="A7" t="s">
        <v>223</v>
      </c>
      <c r="B7" t="s">
        <v>213</v>
      </c>
      <c r="C7" t="s">
        <v>214</v>
      </c>
      <c r="D7">
        <v>4.17</v>
      </c>
      <c r="E7" t="s">
        <v>58</v>
      </c>
      <c r="F7" t="s">
        <v>59</v>
      </c>
      <c r="G7" t="s">
        <v>31</v>
      </c>
      <c r="H7" t="s">
        <v>52</v>
      </c>
      <c r="I7" t="s">
        <v>53</v>
      </c>
      <c r="J7">
        <v>11</v>
      </c>
      <c r="K7">
        <v>0.0417</v>
      </c>
      <c r="L7" t="s">
        <v>215</v>
      </c>
      <c r="M7" t="s">
        <v>215</v>
      </c>
      <c r="N7">
        <v>50</v>
      </c>
      <c r="O7">
        <v>100</v>
      </c>
      <c r="P7">
        <v>100</v>
      </c>
      <c r="Q7">
        <v>50</v>
      </c>
      <c r="R7" t="s">
        <v>216</v>
      </c>
      <c r="S7">
        <v>1</v>
      </c>
      <c r="T7">
        <v>1</v>
      </c>
      <c r="U7">
        <v>50</v>
      </c>
      <c r="AA7">
        <v>0</v>
      </c>
    </row>
    <row r="8" spans="1:27" ht="15">
      <c r="A8" t="s">
        <v>224</v>
      </c>
      <c r="B8" t="s">
        <v>213</v>
      </c>
      <c r="C8" t="s">
        <v>214</v>
      </c>
      <c r="D8">
        <v>1.53241432368163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>
        <v>12</v>
      </c>
      <c r="K8">
        <v>0.0163</v>
      </c>
      <c r="L8" t="s">
        <v>215</v>
      </c>
      <c r="M8" t="s">
        <v>215</v>
      </c>
      <c r="N8">
        <v>50</v>
      </c>
      <c r="O8">
        <v>94.0131486921</v>
      </c>
      <c r="P8">
        <v>88.0262973842</v>
      </c>
      <c r="Q8">
        <v>44.0131486921</v>
      </c>
      <c r="R8" t="s">
        <v>216</v>
      </c>
      <c r="S8">
        <v>1</v>
      </c>
      <c r="T8">
        <v>1</v>
      </c>
      <c r="U8">
        <v>44.0131486921</v>
      </c>
      <c r="AA8">
        <v>0</v>
      </c>
    </row>
    <row r="9" spans="1:27" ht="15">
      <c r="A9" t="s">
        <v>225</v>
      </c>
      <c r="B9" t="s">
        <v>213</v>
      </c>
      <c r="C9" t="s">
        <v>214</v>
      </c>
      <c r="D9">
        <v>1.62999999999999</v>
      </c>
      <c r="E9" t="s">
        <v>68</v>
      </c>
      <c r="F9" t="s">
        <v>69</v>
      </c>
      <c r="G9" t="s">
        <v>63</v>
      </c>
      <c r="H9" t="s">
        <v>64</v>
      </c>
      <c r="I9" t="s">
        <v>65</v>
      </c>
      <c r="J9">
        <v>13</v>
      </c>
      <c r="K9">
        <v>0.0163</v>
      </c>
      <c r="L9" t="s">
        <v>215</v>
      </c>
      <c r="M9" t="s">
        <v>215</v>
      </c>
      <c r="N9">
        <v>50</v>
      </c>
      <c r="O9">
        <v>100</v>
      </c>
      <c r="P9">
        <v>100</v>
      </c>
      <c r="Q9">
        <v>50</v>
      </c>
      <c r="R9" t="s">
        <v>216</v>
      </c>
      <c r="S9">
        <v>1</v>
      </c>
      <c r="T9">
        <v>1</v>
      </c>
      <c r="U9">
        <v>50</v>
      </c>
      <c r="AA9">
        <v>0</v>
      </c>
    </row>
    <row r="10" spans="1:27" ht="15">
      <c r="A10" t="s">
        <v>226</v>
      </c>
      <c r="B10" t="s">
        <v>213</v>
      </c>
      <c r="C10" t="s">
        <v>214</v>
      </c>
      <c r="D10">
        <v>1.62837067420377</v>
      </c>
      <c r="E10" t="s">
        <v>71</v>
      </c>
      <c r="F10" t="s">
        <v>72</v>
      </c>
      <c r="G10" t="s">
        <v>63</v>
      </c>
      <c r="H10" t="s">
        <v>64</v>
      </c>
      <c r="I10" t="s">
        <v>65</v>
      </c>
      <c r="J10">
        <v>14</v>
      </c>
      <c r="K10">
        <v>0.0163</v>
      </c>
      <c r="L10" t="s">
        <v>215</v>
      </c>
      <c r="M10" t="s">
        <v>215</v>
      </c>
      <c r="N10">
        <v>50</v>
      </c>
      <c r="O10">
        <v>99.9000413622</v>
      </c>
      <c r="P10">
        <v>99.8000827244</v>
      </c>
      <c r="Q10">
        <v>49.9000413622</v>
      </c>
      <c r="R10" t="s">
        <v>216</v>
      </c>
      <c r="S10">
        <v>1</v>
      </c>
      <c r="T10">
        <v>1</v>
      </c>
      <c r="U10">
        <v>49.9000413622</v>
      </c>
      <c r="AA10">
        <v>0</v>
      </c>
    </row>
    <row r="11" spans="1:27" ht="15">
      <c r="A11" t="s">
        <v>227</v>
      </c>
      <c r="B11" t="s">
        <v>213</v>
      </c>
      <c r="C11" t="s">
        <v>214</v>
      </c>
      <c r="D11">
        <v>1.35863297945677</v>
      </c>
      <c r="E11" t="s">
        <v>75</v>
      </c>
      <c r="F11" t="s">
        <v>76</v>
      </c>
      <c r="G11" t="s">
        <v>63</v>
      </c>
      <c r="H11" t="s">
        <v>64</v>
      </c>
      <c r="I11" t="s">
        <v>65</v>
      </c>
      <c r="J11">
        <v>15</v>
      </c>
      <c r="K11">
        <v>0.0163</v>
      </c>
      <c r="L11" t="s">
        <v>215</v>
      </c>
      <c r="M11" t="s">
        <v>215</v>
      </c>
      <c r="N11">
        <v>50</v>
      </c>
      <c r="O11">
        <v>83.3517165311</v>
      </c>
      <c r="P11">
        <v>66.7034330622</v>
      </c>
      <c r="Q11">
        <v>33.3517165311</v>
      </c>
      <c r="R11" t="s">
        <v>216</v>
      </c>
      <c r="S11">
        <v>1</v>
      </c>
      <c r="T11">
        <v>1</v>
      </c>
      <c r="U11">
        <v>33.3517165311</v>
      </c>
      <c r="AA11">
        <v>0</v>
      </c>
    </row>
    <row r="12" spans="1:27" ht="15">
      <c r="A12" t="s">
        <v>228</v>
      </c>
      <c r="B12" t="s">
        <v>213</v>
      </c>
      <c r="C12" t="s">
        <v>214</v>
      </c>
      <c r="D12">
        <v>1.61814525024127</v>
      </c>
      <c r="E12" t="s">
        <v>78</v>
      </c>
      <c r="F12" t="s">
        <v>79</v>
      </c>
      <c r="G12" t="s">
        <v>63</v>
      </c>
      <c r="H12" t="s">
        <v>64</v>
      </c>
      <c r="I12" t="s">
        <v>65</v>
      </c>
      <c r="J12">
        <v>16</v>
      </c>
      <c r="K12">
        <v>0.0163</v>
      </c>
      <c r="L12" t="s">
        <v>215</v>
      </c>
      <c r="M12" t="s">
        <v>215</v>
      </c>
      <c r="N12">
        <v>50</v>
      </c>
      <c r="O12">
        <v>99.2727147387</v>
      </c>
      <c r="P12">
        <v>98.5454294775</v>
      </c>
      <c r="Q12">
        <v>49.2727147387</v>
      </c>
      <c r="R12" t="s">
        <v>216</v>
      </c>
      <c r="S12">
        <v>1</v>
      </c>
      <c r="T12">
        <v>1</v>
      </c>
      <c r="U12">
        <v>49.2727147387</v>
      </c>
      <c r="AA12">
        <v>0</v>
      </c>
    </row>
    <row r="13" spans="1:27" ht="15">
      <c r="A13" t="s">
        <v>229</v>
      </c>
      <c r="B13" t="s">
        <v>213</v>
      </c>
      <c r="C13" t="s">
        <v>214</v>
      </c>
      <c r="D13">
        <v>1.62377141080847</v>
      </c>
      <c r="E13" t="s">
        <v>82</v>
      </c>
      <c r="F13" t="s">
        <v>83</v>
      </c>
      <c r="G13" t="s">
        <v>63</v>
      </c>
      <c r="H13" t="s">
        <v>64</v>
      </c>
      <c r="I13" t="s">
        <v>65</v>
      </c>
      <c r="J13">
        <v>17</v>
      </c>
      <c r="K13">
        <v>0.0163</v>
      </c>
      <c r="L13" t="s">
        <v>215</v>
      </c>
      <c r="M13" t="s">
        <v>215</v>
      </c>
      <c r="N13">
        <v>50</v>
      </c>
      <c r="O13">
        <v>99.6178779637</v>
      </c>
      <c r="P13">
        <v>99.2357559274</v>
      </c>
      <c r="Q13">
        <v>49.6178779637</v>
      </c>
      <c r="R13" t="s">
        <v>216</v>
      </c>
      <c r="S13">
        <v>1</v>
      </c>
      <c r="T13">
        <v>1</v>
      </c>
      <c r="U13">
        <v>49.6178779637</v>
      </c>
      <c r="AA13">
        <v>0</v>
      </c>
    </row>
    <row r="14" spans="1:27" ht="15">
      <c r="A14" t="s">
        <v>230</v>
      </c>
      <c r="B14" t="s">
        <v>213</v>
      </c>
      <c r="C14" t="s">
        <v>214</v>
      </c>
      <c r="D14">
        <v>1.62999999999999</v>
      </c>
      <c r="E14" t="s">
        <v>86</v>
      </c>
      <c r="F14" t="s">
        <v>87</v>
      </c>
      <c r="G14" t="s">
        <v>63</v>
      </c>
      <c r="H14" t="s">
        <v>64</v>
      </c>
      <c r="I14" t="s">
        <v>65</v>
      </c>
      <c r="J14">
        <v>18</v>
      </c>
      <c r="K14">
        <v>0.0163</v>
      </c>
      <c r="L14" t="s">
        <v>215</v>
      </c>
      <c r="M14" t="s">
        <v>215</v>
      </c>
      <c r="N14">
        <v>50</v>
      </c>
      <c r="O14">
        <v>100</v>
      </c>
      <c r="P14">
        <v>100</v>
      </c>
      <c r="Q14">
        <v>50</v>
      </c>
      <c r="R14" t="s">
        <v>216</v>
      </c>
      <c r="S14">
        <v>1</v>
      </c>
      <c r="T14">
        <v>1</v>
      </c>
      <c r="U14">
        <v>50</v>
      </c>
      <c r="AA14">
        <v>0</v>
      </c>
    </row>
    <row r="15" spans="1:27" ht="15">
      <c r="A15" t="s">
        <v>231</v>
      </c>
      <c r="B15" t="s">
        <v>213</v>
      </c>
      <c r="C15" t="s">
        <v>214</v>
      </c>
      <c r="D15">
        <v>1.62999999999999</v>
      </c>
      <c r="E15" t="s">
        <v>89</v>
      </c>
      <c r="F15" t="s">
        <v>90</v>
      </c>
      <c r="G15" t="s">
        <v>63</v>
      </c>
      <c r="H15" t="s">
        <v>64</v>
      </c>
      <c r="I15" t="s">
        <v>65</v>
      </c>
      <c r="J15">
        <v>19</v>
      </c>
      <c r="K15">
        <v>0.0163</v>
      </c>
      <c r="L15" t="s">
        <v>215</v>
      </c>
      <c r="M15" t="s">
        <v>215</v>
      </c>
      <c r="N15">
        <v>50</v>
      </c>
      <c r="O15">
        <v>100</v>
      </c>
      <c r="P15">
        <v>100</v>
      </c>
      <c r="Q15">
        <v>50</v>
      </c>
      <c r="R15" t="s">
        <v>216</v>
      </c>
      <c r="S15">
        <v>1</v>
      </c>
      <c r="T15">
        <v>1</v>
      </c>
      <c r="U15">
        <v>50</v>
      </c>
      <c r="AA15">
        <v>0</v>
      </c>
    </row>
    <row r="16" spans="1:27" ht="15">
      <c r="A16" t="s">
        <v>232</v>
      </c>
      <c r="B16" t="s">
        <v>213</v>
      </c>
      <c r="C16" t="s">
        <v>214</v>
      </c>
      <c r="D16">
        <v>1.85999999999999</v>
      </c>
      <c r="E16" t="s">
        <v>92</v>
      </c>
      <c r="F16" t="s">
        <v>93</v>
      </c>
      <c r="G16" t="s">
        <v>63</v>
      </c>
      <c r="H16" t="s">
        <v>94</v>
      </c>
      <c r="I16" t="s">
        <v>95</v>
      </c>
      <c r="J16">
        <v>20</v>
      </c>
      <c r="K16">
        <v>0.0186</v>
      </c>
      <c r="L16" t="s">
        <v>215</v>
      </c>
      <c r="M16" t="s">
        <v>215</v>
      </c>
      <c r="N16">
        <v>50</v>
      </c>
      <c r="O16">
        <v>100</v>
      </c>
      <c r="P16">
        <v>100</v>
      </c>
      <c r="Q16">
        <v>50</v>
      </c>
      <c r="R16" t="s">
        <v>216</v>
      </c>
      <c r="S16">
        <v>1</v>
      </c>
      <c r="T16">
        <v>1</v>
      </c>
      <c r="U16">
        <v>50</v>
      </c>
      <c r="AA16">
        <v>0</v>
      </c>
    </row>
    <row r="17" spans="1:27" ht="15">
      <c r="A17" t="s">
        <v>233</v>
      </c>
      <c r="B17" t="s">
        <v>213</v>
      </c>
      <c r="C17" t="s">
        <v>214</v>
      </c>
      <c r="D17">
        <v>1.85999999999999</v>
      </c>
      <c r="E17" t="s">
        <v>97</v>
      </c>
      <c r="F17" t="s">
        <v>98</v>
      </c>
      <c r="G17" t="s">
        <v>63</v>
      </c>
      <c r="H17" t="s">
        <v>94</v>
      </c>
      <c r="I17" t="s">
        <v>95</v>
      </c>
      <c r="J17">
        <v>21</v>
      </c>
      <c r="K17">
        <v>0.0186</v>
      </c>
      <c r="L17" t="s">
        <v>215</v>
      </c>
      <c r="M17" t="s">
        <v>215</v>
      </c>
      <c r="N17">
        <v>50</v>
      </c>
      <c r="O17">
        <v>100</v>
      </c>
      <c r="P17">
        <v>100</v>
      </c>
      <c r="Q17">
        <v>50</v>
      </c>
      <c r="R17" t="s">
        <v>216</v>
      </c>
      <c r="S17">
        <v>1</v>
      </c>
      <c r="T17">
        <v>1</v>
      </c>
      <c r="U17">
        <v>50</v>
      </c>
      <c r="AA17">
        <v>0</v>
      </c>
    </row>
    <row r="18" spans="1:27" ht="15">
      <c r="A18" t="s">
        <v>234</v>
      </c>
      <c r="B18" t="s">
        <v>213</v>
      </c>
      <c r="C18" t="s">
        <v>214</v>
      </c>
      <c r="D18">
        <v>1.85999999999999</v>
      </c>
      <c r="E18" t="s">
        <v>100</v>
      </c>
      <c r="F18" t="s">
        <v>101</v>
      </c>
      <c r="G18" t="s">
        <v>63</v>
      </c>
      <c r="H18" t="s">
        <v>94</v>
      </c>
      <c r="I18" t="s">
        <v>95</v>
      </c>
      <c r="J18">
        <v>22</v>
      </c>
      <c r="K18">
        <v>0.0186</v>
      </c>
      <c r="L18" t="s">
        <v>215</v>
      </c>
      <c r="M18" t="s">
        <v>215</v>
      </c>
      <c r="N18">
        <v>50</v>
      </c>
      <c r="O18">
        <v>100</v>
      </c>
      <c r="P18">
        <v>100</v>
      </c>
      <c r="Q18">
        <v>50</v>
      </c>
      <c r="R18" t="s">
        <v>216</v>
      </c>
      <c r="S18">
        <v>1</v>
      </c>
      <c r="T18">
        <v>1</v>
      </c>
      <c r="U18">
        <v>50</v>
      </c>
      <c r="AA18">
        <v>0</v>
      </c>
    </row>
    <row r="19" spans="1:27" ht="15">
      <c r="A19" t="s">
        <v>235</v>
      </c>
      <c r="B19" t="s">
        <v>213</v>
      </c>
      <c r="C19" t="s">
        <v>214</v>
      </c>
      <c r="D19">
        <v>1.85999999999999</v>
      </c>
      <c r="E19" t="s">
        <v>103</v>
      </c>
      <c r="F19" t="s">
        <v>104</v>
      </c>
      <c r="G19" t="s">
        <v>63</v>
      </c>
      <c r="H19" t="s">
        <v>94</v>
      </c>
      <c r="I19" t="s">
        <v>95</v>
      </c>
      <c r="J19">
        <v>23</v>
      </c>
      <c r="K19">
        <v>0.0186</v>
      </c>
      <c r="L19" t="s">
        <v>215</v>
      </c>
      <c r="M19" t="s">
        <v>215</v>
      </c>
      <c r="N19">
        <v>50</v>
      </c>
      <c r="O19">
        <v>100</v>
      </c>
      <c r="P19">
        <v>100</v>
      </c>
      <c r="Q19">
        <v>50</v>
      </c>
      <c r="R19" t="s">
        <v>216</v>
      </c>
      <c r="S19">
        <v>1</v>
      </c>
      <c r="T19">
        <v>1</v>
      </c>
      <c r="U19">
        <v>50</v>
      </c>
      <c r="AA19">
        <v>0</v>
      </c>
    </row>
    <row r="20" spans="1:27" ht="15">
      <c r="A20" t="s">
        <v>236</v>
      </c>
      <c r="B20" t="s">
        <v>213</v>
      </c>
      <c r="C20" t="s">
        <v>214</v>
      </c>
      <c r="D20">
        <v>1.85935888597821</v>
      </c>
      <c r="E20" t="s">
        <v>106</v>
      </c>
      <c r="F20" t="s">
        <v>107</v>
      </c>
      <c r="G20" t="s">
        <v>63</v>
      </c>
      <c r="H20" t="s">
        <v>94</v>
      </c>
      <c r="I20" t="s">
        <v>95</v>
      </c>
      <c r="J20">
        <v>24</v>
      </c>
      <c r="K20">
        <v>0.0186</v>
      </c>
      <c r="L20" t="s">
        <v>215</v>
      </c>
      <c r="M20" t="s">
        <v>215</v>
      </c>
      <c r="N20">
        <v>50</v>
      </c>
      <c r="O20">
        <v>99.9655315042</v>
      </c>
      <c r="P20">
        <v>99.9310630084</v>
      </c>
      <c r="Q20">
        <v>49.9655315042</v>
      </c>
      <c r="R20" t="s">
        <v>216</v>
      </c>
      <c r="S20">
        <v>1</v>
      </c>
      <c r="T20">
        <v>1</v>
      </c>
      <c r="U20">
        <v>49.9655315042</v>
      </c>
      <c r="AA20">
        <v>0</v>
      </c>
    </row>
    <row r="21" spans="1:27" ht="15">
      <c r="A21" t="s">
        <v>237</v>
      </c>
      <c r="B21" t="s">
        <v>213</v>
      </c>
      <c r="C21" t="s">
        <v>214</v>
      </c>
      <c r="D21">
        <v>1.58936001176989</v>
      </c>
      <c r="E21" t="s">
        <v>109</v>
      </c>
      <c r="F21" t="s">
        <v>110</v>
      </c>
      <c r="G21" t="s">
        <v>63</v>
      </c>
      <c r="H21" t="s">
        <v>94</v>
      </c>
      <c r="I21" t="s">
        <v>95</v>
      </c>
      <c r="J21">
        <v>25</v>
      </c>
      <c r="K21">
        <v>0.0186</v>
      </c>
      <c r="L21" t="s">
        <v>215</v>
      </c>
      <c r="M21" t="s">
        <v>215</v>
      </c>
      <c r="N21">
        <v>50</v>
      </c>
      <c r="O21">
        <v>85.4494629984</v>
      </c>
      <c r="P21">
        <v>70.8989259968</v>
      </c>
      <c r="Q21">
        <v>35.4494629984</v>
      </c>
      <c r="R21" t="s">
        <v>216</v>
      </c>
      <c r="S21">
        <v>1</v>
      </c>
      <c r="T21">
        <v>1</v>
      </c>
      <c r="U21">
        <v>35.4494629984</v>
      </c>
      <c r="AA21">
        <v>0</v>
      </c>
    </row>
    <row r="22" spans="1:27" ht="15">
      <c r="A22" t="s">
        <v>238</v>
      </c>
      <c r="B22" t="s">
        <v>213</v>
      </c>
      <c r="C22" t="s">
        <v>214</v>
      </c>
      <c r="D22">
        <v>1.82539655895929</v>
      </c>
      <c r="E22" t="s">
        <v>112</v>
      </c>
      <c r="F22" t="s">
        <v>113</v>
      </c>
      <c r="G22" t="s">
        <v>63</v>
      </c>
      <c r="H22" t="s">
        <v>94</v>
      </c>
      <c r="I22" t="s">
        <v>95</v>
      </c>
      <c r="J22">
        <v>26</v>
      </c>
      <c r="K22">
        <v>0.0186</v>
      </c>
      <c r="L22" t="s">
        <v>215</v>
      </c>
      <c r="M22" t="s">
        <v>215</v>
      </c>
      <c r="N22">
        <v>50</v>
      </c>
      <c r="O22">
        <v>98.139599944</v>
      </c>
      <c r="P22">
        <v>96.2791998881</v>
      </c>
      <c r="Q22">
        <v>48.139599944</v>
      </c>
      <c r="R22" t="s">
        <v>216</v>
      </c>
      <c r="S22">
        <v>1</v>
      </c>
      <c r="T22">
        <v>1</v>
      </c>
      <c r="U22">
        <v>48.139599944</v>
      </c>
      <c r="AA22">
        <v>0</v>
      </c>
    </row>
    <row r="23" spans="1:27" ht="15">
      <c r="A23" t="s">
        <v>239</v>
      </c>
      <c r="B23" t="s">
        <v>213</v>
      </c>
      <c r="C23" t="s">
        <v>214</v>
      </c>
      <c r="D23">
        <v>2.22120723289315</v>
      </c>
      <c r="E23" t="s">
        <v>136</v>
      </c>
      <c r="F23" t="s">
        <v>137</v>
      </c>
      <c r="G23" t="s">
        <v>63</v>
      </c>
      <c r="H23" t="s">
        <v>52</v>
      </c>
      <c r="I23" t="s">
        <v>138</v>
      </c>
      <c r="J23">
        <v>33</v>
      </c>
      <c r="K23">
        <v>0.0325</v>
      </c>
      <c r="L23" t="s">
        <v>215</v>
      </c>
      <c r="M23" t="s">
        <v>215</v>
      </c>
      <c r="N23">
        <v>50</v>
      </c>
      <c r="O23">
        <v>68.3448379352</v>
      </c>
      <c r="P23">
        <v>36.6896758703</v>
      </c>
      <c r="Q23">
        <v>18.3448379352</v>
      </c>
      <c r="R23" t="s">
        <v>216</v>
      </c>
      <c r="S23">
        <v>1</v>
      </c>
      <c r="T23">
        <v>1</v>
      </c>
      <c r="U23">
        <v>18.3448379352</v>
      </c>
      <c r="AA23">
        <v>0</v>
      </c>
    </row>
    <row r="24" spans="1:27" ht="15">
      <c r="A24" t="s">
        <v>240</v>
      </c>
      <c r="B24" t="s">
        <v>213</v>
      </c>
      <c r="C24" t="s">
        <v>214</v>
      </c>
      <c r="D24">
        <v>3.24999999999999</v>
      </c>
      <c r="E24" t="s">
        <v>140</v>
      </c>
      <c r="F24" t="s">
        <v>141</v>
      </c>
      <c r="G24" t="s">
        <v>63</v>
      </c>
      <c r="H24" t="s">
        <v>52</v>
      </c>
      <c r="I24" t="s">
        <v>138</v>
      </c>
      <c r="J24">
        <v>34</v>
      </c>
      <c r="K24">
        <v>0.0325</v>
      </c>
      <c r="L24" t="s">
        <v>215</v>
      </c>
      <c r="M24" t="s">
        <v>215</v>
      </c>
      <c r="N24">
        <v>50</v>
      </c>
      <c r="O24">
        <v>100</v>
      </c>
      <c r="P24">
        <v>100</v>
      </c>
      <c r="Q24">
        <v>50</v>
      </c>
      <c r="R24" t="s">
        <v>216</v>
      </c>
      <c r="S24">
        <v>1</v>
      </c>
      <c r="T24">
        <v>1</v>
      </c>
      <c r="U24">
        <v>50</v>
      </c>
      <c r="AA24">
        <v>0</v>
      </c>
    </row>
    <row r="25" spans="1:27" ht="15">
      <c r="A25" t="s">
        <v>241</v>
      </c>
      <c r="B25" t="s">
        <v>213</v>
      </c>
      <c r="C25" t="s">
        <v>214</v>
      </c>
      <c r="D25">
        <v>3.14521261714925</v>
      </c>
      <c r="E25" t="s">
        <v>143</v>
      </c>
      <c r="F25" t="s">
        <v>144</v>
      </c>
      <c r="G25" t="s">
        <v>63</v>
      </c>
      <c r="H25" t="s">
        <v>52</v>
      </c>
      <c r="I25" t="s">
        <v>138</v>
      </c>
      <c r="J25">
        <v>35</v>
      </c>
      <c r="K25">
        <v>0.0325</v>
      </c>
      <c r="L25" t="s">
        <v>215</v>
      </c>
      <c r="M25" t="s">
        <v>215</v>
      </c>
      <c r="N25">
        <v>50</v>
      </c>
      <c r="O25">
        <v>96.7757728354</v>
      </c>
      <c r="P25">
        <v>93.5515456707</v>
      </c>
      <c r="Q25">
        <v>46.7757728354</v>
      </c>
      <c r="R25" t="s">
        <v>216</v>
      </c>
      <c r="S25">
        <v>1</v>
      </c>
      <c r="T25">
        <v>1</v>
      </c>
      <c r="U25">
        <v>46.7757728354</v>
      </c>
      <c r="AA25">
        <v>0</v>
      </c>
    </row>
    <row r="26" spans="1:27" ht="15">
      <c r="A26" t="s">
        <v>242</v>
      </c>
      <c r="B26" t="s">
        <v>213</v>
      </c>
      <c r="C26" t="s">
        <v>214</v>
      </c>
      <c r="D26">
        <v>1.085</v>
      </c>
      <c r="E26" t="s">
        <v>133</v>
      </c>
      <c r="F26" t="s">
        <v>134</v>
      </c>
      <c r="G26" t="s">
        <v>63</v>
      </c>
      <c r="H26" t="s">
        <v>118</v>
      </c>
      <c r="I26" t="s">
        <v>119</v>
      </c>
      <c r="J26">
        <v>32</v>
      </c>
      <c r="K26">
        <v>0.0217</v>
      </c>
      <c r="L26" t="s">
        <v>34</v>
      </c>
      <c r="M26" t="s">
        <v>35</v>
      </c>
      <c r="N26">
        <v>50</v>
      </c>
      <c r="O26">
        <v>50</v>
      </c>
      <c r="P26">
        <v>0</v>
      </c>
      <c r="Q26">
        <v>0</v>
      </c>
      <c r="R26" t="s">
        <v>216</v>
      </c>
      <c r="S26">
        <v>1</v>
      </c>
      <c r="T26">
        <v>1</v>
      </c>
      <c r="U26">
        <v>0</v>
      </c>
      <c r="V26" t="s">
        <v>36</v>
      </c>
      <c r="W26">
        <v>1</v>
      </c>
      <c r="Y26" t="s">
        <v>35</v>
      </c>
      <c r="Z26">
        <v>50</v>
      </c>
      <c r="AA26">
        <v>50</v>
      </c>
    </row>
    <row r="27" spans="1:27" ht="15">
      <c r="A27" t="s">
        <v>243</v>
      </c>
      <c r="B27" t="s">
        <v>213</v>
      </c>
      <c r="C27" t="s">
        <v>214</v>
      </c>
      <c r="D27">
        <v>0</v>
      </c>
      <c r="E27" t="s">
        <v>146</v>
      </c>
      <c r="F27" t="s">
        <v>147</v>
      </c>
      <c r="G27" t="s">
        <v>63</v>
      </c>
      <c r="H27" t="s">
        <v>52</v>
      </c>
      <c r="I27" t="s">
        <v>138</v>
      </c>
      <c r="J27">
        <v>36</v>
      </c>
      <c r="K27">
        <v>0.0325</v>
      </c>
      <c r="L27" t="s">
        <v>34</v>
      </c>
      <c r="N27">
        <v>0</v>
      </c>
      <c r="O27">
        <v>0</v>
      </c>
      <c r="P27">
        <v>0</v>
      </c>
      <c r="Q27">
        <v>0</v>
      </c>
      <c r="R27" t="s">
        <v>216</v>
      </c>
      <c r="S27">
        <v>1</v>
      </c>
      <c r="T27">
        <v>1</v>
      </c>
      <c r="U27">
        <v>0</v>
      </c>
      <c r="V27" t="s">
        <v>80</v>
      </c>
      <c r="W27">
        <v>0</v>
      </c>
      <c r="Z27">
        <v>0</v>
      </c>
      <c r="AA27">
        <v>0</v>
      </c>
    </row>
    <row r="28" spans="1:27" ht="15">
      <c r="A28" t="s">
        <v>244</v>
      </c>
      <c r="B28" t="s">
        <v>213</v>
      </c>
      <c r="C28" t="s">
        <v>214</v>
      </c>
      <c r="D28">
        <v>0</v>
      </c>
      <c r="E28" t="s">
        <v>149</v>
      </c>
      <c r="F28" t="s">
        <v>150</v>
      </c>
      <c r="G28" t="s">
        <v>63</v>
      </c>
      <c r="H28" t="s">
        <v>151</v>
      </c>
      <c r="I28" t="s">
        <v>152</v>
      </c>
      <c r="J28">
        <v>37</v>
      </c>
      <c r="K28">
        <v>0.0433</v>
      </c>
      <c r="L28" t="s">
        <v>34</v>
      </c>
      <c r="M28" t="s">
        <v>66</v>
      </c>
      <c r="N28">
        <v>0</v>
      </c>
      <c r="O28">
        <v>0</v>
      </c>
      <c r="P28">
        <v>0</v>
      </c>
      <c r="Q28">
        <v>0</v>
      </c>
      <c r="R28" t="s">
        <v>216</v>
      </c>
      <c r="S28">
        <v>1</v>
      </c>
      <c r="T28">
        <v>1</v>
      </c>
      <c r="U28">
        <v>0</v>
      </c>
      <c r="V28" t="s">
        <v>84</v>
      </c>
      <c r="W28">
        <v>0</v>
      </c>
      <c r="Y28" t="s">
        <v>66</v>
      </c>
      <c r="Z28">
        <v>33.33</v>
      </c>
      <c r="AA28">
        <v>0</v>
      </c>
    </row>
    <row r="29" spans="1:27" ht="15">
      <c r="A29" t="s">
        <v>245</v>
      </c>
      <c r="B29" t="s">
        <v>213</v>
      </c>
      <c r="C29" t="s">
        <v>214</v>
      </c>
      <c r="D29">
        <v>0</v>
      </c>
      <c r="E29" t="s">
        <v>154</v>
      </c>
      <c r="F29" t="s">
        <v>155</v>
      </c>
      <c r="G29" t="s">
        <v>63</v>
      </c>
      <c r="H29" t="s">
        <v>151</v>
      </c>
      <c r="I29" t="s">
        <v>152</v>
      </c>
      <c r="J29">
        <v>38</v>
      </c>
      <c r="K29">
        <v>0.0433</v>
      </c>
      <c r="L29" t="s">
        <v>34</v>
      </c>
      <c r="M29" t="s">
        <v>35</v>
      </c>
      <c r="N29">
        <v>0</v>
      </c>
      <c r="O29">
        <v>0</v>
      </c>
      <c r="P29">
        <v>0</v>
      </c>
      <c r="Q29">
        <v>0</v>
      </c>
      <c r="R29" t="s">
        <v>216</v>
      </c>
      <c r="S29">
        <v>1</v>
      </c>
      <c r="T29">
        <v>1</v>
      </c>
      <c r="U29">
        <v>0</v>
      </c>
      <c r="V29" t="s">
        <v>80</v>
      </c>
      <c r="W29">
        <v>0</v>
      </c>
      <c r="Y29" t="s">
        <v>35</v>
      </c>
      <c r="Z29">
        <v>50</v>
      </c>
      <c r="AA29">
        <v>0</v>
      </c>
    </row>
    <row r="30" spans="1:27" ht="15">
      <c r="A30" t="s">
        <v>246</v>
      </c>
      <c r="B30" t="s">
        <v>213</v>
      </c>
      <c r="C30" t="s">
        <v>214</v>
      </c>
      <c r="D30">
        <v>0</v>
      </c>
      <c r="E30" t="s">
        <v>157</v>
      </c>
      <c r="F30" t="s">
        <v>158</v>
      </c>
      <c r="G30" t="s">
        <v>63</v>
      </c>
      <c r="H30" t="s">
        <v>151</v>
      </c>
      <c r="I30" t="s">
        <v>152</v>
      </c>
      <c r="J30">
        <v>39</v>
      </c>
      <c r="K30">
        <v>0.0433</v>
      </c>
      <c r="L30" t="s">
        <v>34</v>
      </c>
      <c r="M30" t="s">
        <v>35</v>
      </c>
      <c r="N30">
        <v>0</v>
      </c>
      <c r="O30">
        <v>0</v>
      </c>
      <c r="P30">
        <v>0</v>
      </c>
      <c r="Q30">
        <v>0</v>
      </c>
      <c r="R30" t="s">
        <v>216</v>
      </c>
      <c r="S30">
        <v>1</v>
      </c>
      <c r="T30">
        <v>1</v>
      </c>
      <c r="U30">
        <v>0</v>
      </c>
      <c r="V30" t="s">
        <v>84</v>
      </c>
      <c r="W30">
        <v>0</v>
      </c>
      <c r="Y30" t="s">
        <v>35</v>
      </c>
      <c r="Z30">
        <v>50</v>
      </c>
      <c r="AA30">
        <v>0</v>
      </c>
    </row>
    <row r="31" spans="1:27" ht="15">
      <c r="A31" t="s">
        <v>247</v>
      </c>
      <c r="B31" t="s">
        <v>213</v>
      </c>
      <c r="C31" t="s">
        <v>214</v>
      </c>
      <c r="D31">
        <v>1.25</v>
      </c>
      <c r="E31" t="s">
        <v>47</v>
      </c>
      <c r="F31" t="s">
        <v>48</v>
      </c>
      <c r="G31" t="s">
        <v>31</v>
      </c>
      <c r="H31" t="s">
        <v>248</v>
      </c>
      <c r="I31" t="s">
        <v>249</v>
      </c>
      <c r="J31">
        <v>8</v>
      </c>
      <c r="K31">
        <v>0.025</v>
      </c>
      <c r="L31" t="s">
        <v>34</v>
      </c>
      <c r="M31" t="s">
        <v>35</v>
      </c>
      <c r="N31">
        <v>50</v>
      </c>
      <c r="O31">
        <v>50</v>
      </c>
      <c r="P31">
        <v>0</v>
      </c>
      <c r="Q31">
        <v>0</v>
      </c>
      <c r="R31" t="s">
        <v>216</v>
      </c>
      <c r="S31">
        <v>1</v>
      </c>
      <c r="T31">
        <v>1</v>
      </c>
      <c r="U31">
        <v>0</v>
      </c>
      <c r="V31" t="s">
        <v>36</v>
      </c>
      <c r="W31">
        <v>1</v>
      </c>
      <c r="Y31" t="s">
        <v>35</v>
      </c>
      <c r="Z31">
        <v>50</v>
      </c>
      <c r="AA31">
        <v>50</v>
      </c>
    </row>
    <row r="32" spans="1:27" ht="15">
      <c r="A32" t="s">
        <v>250</v>
      </c>
      <c r="B32" t="s">
        <v>213</v>
      </c>
      <c r="C32" t="s">
        <v>214</v>
      </c>
      <c r="D32">
        <v>0.6949305</v>
      </c>
      <c r="E32" t="s">
        <v>55</v>
      </c>
      <c r="F32" t="s">
        <v>56</v>
      </c>
      <c r="G32" t="s">
        <v>31</v>
      </c>
      <c r="H32" t="s">
        <v>221</v>
      </c>
      <c r="I32" t="s">
        <v>222</v>
      </c>
      <c r="J32">
        <v>10</v>
      </c>
      <c r="K32">
        <v>0.0417</v>
      </c>
      <c r="L32" t="s">
        <v>34</v>
      </c>
      <c r="M32" t="s">
        <v>114</v>
      </c>
      <c r="N32">
        <v>16.665</v>
      </c>
      <c r="O32">
        <v>16.665</v>
      </c>
      <c r="P32">
        <v>0</v>
      </c>
      <c r="Q32">
        <v>0</v>
      </c>
      <c r="R32" t="s">
        <v>216</v>
      </c>
      <c r="S32">
        <v>1</v>
      </c>
      <c r="T32">
        <v>1</v>
      </c>
      <c r="U32">
        <v>0</v>
      </c>
      <c r="W32">
        <v>0</v>
      </c>
      <c r="X32">
        <v>3</v>
      </c>
      <c r="Y32" t="s">
        <v>114</v>
      </c>
      <c r="Z32">
        <v>16.665</v>
      </c>
      <c r="AA32">
        <v>16.665</v>
      </c>
    </row>
    <row r="33" spans="1:27" ht="15">
      <c r="A33" t="s">
        <v>251</v>
      </c>
      <c r="B33" t="s">
        <v>213</v>
      </c>
      <c r="C33" t="s">
        <v>214</v>
      </c>
      <c r="D33">
        <v>0</v>
      </c>
      <c r="E33" t="s">
        <v>116</v>
      </c>
      <c r="F33" t="s">
        <v>117</v>
      </c>
      <c r="G33" t="s">
        <v>63</v>
      </c>
      <c r="H33" t="s">
        <v>118</v>
      </c>
      <c r="I33" t="s">
        <v>119</v>
      </c>
      <c r="J33">
        <v>27</v>
      </c>
      <c r="K33">
        <v>0.0217</v>
      </c>
      <c r="L33" t="s">
        <v>34</v>
      </c>
      <c r="M33" t="s">
        <v>35</v>
      </c>
      <c r="N33">
        <v>0</v>
      </c>
      <c r="O33">
        <v>0</v>
      </c>
      <c r="P33">
        <v>0</v>
      </c>
      <c r="Q33">
        <v>0</v>
      </c>
      <c r="R33" t="s">
        <v>216</v>
      </c>
      <c r="S33">
        <v>1</v>
      </c>
      <c r="T33">
        <v>1</v>
      </c>
      <c r="U33">
        <v>0</v>
      </c>
      <c r="V33" t="s">
        <v>80</v>
      </c>
      <c r="W33">
        <v>0</v>
      </c>
      <c r="Y33" t="s">
        <v>35</v>
      </c>
      <c r="Z33">
        <v>50</v>
      </c>
      <c r="AA33">
        <v>0</v>
      </c>
    </row>
    <row r="34" spans="1:27" ht="15">
      <c r="A34" t="s">
        <v>252</v>
      </c>
      <c r="B34" t="s">
        <v>213</v>
      </c>
      <c r="C34" t="s">
        <v>214</v>
      </c>
      <c r="D34">
        <v>1.085</v>
      </c>
      <c r="E34" t="s">
        <v>121</v>
      </c>
      <c r="F34" t="s">
        <v>122</v>
      </c>
      <c r="G34" t="s">
        <v>63</v>
      </c>
      <c r="H34" t="s">
        <v>118</v>
      </c>
      <c r="I34" t="s">
        <v>119</v>
      </c>
      <c r="J34">
        <v>28</v>
      </c>
      <c r="K34">
        <v>0.0217</v>
      </c>
      <c r="L34" t="s">
        <v>34</v>
      </c>
      <c r="M34" t="s">
        <v>35</v>
      </c>
      <c r="N34">
        <v>50</v>
      </c>
      <c r="O34">
        <v>50</v>
      </c>
      <c r="P34">
        <v>0</v>
      </c>
      <c r="Q34">
        <v>0</v>
      </c>
      <c r="R34" t="s">
        <v>216</v>
      </c>
      <c r="S34">
        <v>1</v>
      </c>
      <c r="T34">
        <v>1</v>
      </c>
      <c r="U34">
        <v>0</v>
      </c>
      <c r="V34" t="s">
        <v>36</v>
      </c>
      <c r="W34">
        <v>1</v>
      </c>
      <c r="Y34" t="s">
        <v>35</v>
      </c>
      <c r="Z34">
        <v>50</v>
      </c>
      <c r="AA34">
        <v>50</v>
      </c>
    </row>
    <row r="35" spans="1:27" ht="15">
      <c r="A35" t="s">
        <v>253</v>
      </c>
      <c r="B35" t="s">
        <v>213</v>
      </c>
      <c r="C35" t="s">
        <v>214</v>
      </c>
      <c r="D35">
        <v>0</v>
      </c>
      <c r="E35" t="s">
        <v>124</v>
      </c>
      <c r="F35" t="s">
        <v>125</v>
      </c>
      <c r="G35" t="s">
        <v>63</v>
      </c>
      <c r="H35" t="s">
        <v>118</v>
      </c>
      <c r="I35" t="s">
        <v>119</v>
      </c>
      <c r="J35">
        <v>29</v>
      </c>
      <c r="K35">
        <v>0.0217</v>
      </c>
      <c r="L35" t="s">
        <v>34</v>
      </c>
      <c r="M35" t="s">
        <v>35</v>
      </c>
      <c r="N35">
        <v>0</v>
      </c>
      <c r="O35">
        <v>0</v>
      </c>
      <c r="P35">
        <v>0</v>
      </c>
      <c r="Q35">
        <v>0</v>
      </c>
      <c r="R35" t="s">
        <v>216</v>
      </c>
      <c r="S35">
        <v>1</v>
      </c>
      <c r="T35">
        <v>1</v>
      </c>
      <c r="U35">
        <v>0</v>
      </c>
      <c r="V35" t="s">
        <v>84</v>
      </c>
      <c r="W35">
        <v>0</v>
      </c>
      <c r="Y35" t="s">
        <v>35</v>
      </c>
      <c r="Z35">
        <v>50</v>
      </c>
      <c r="AA35">
        <v>0</v>
      </c>
    </row>
    <row r="36" spans="1:27" ht="15">
      <c r="A36" t="s">
        <v>254</v>
      </c>
      <c r="B36" t="s">
        <v>213</v>
      </c>
      <c r="C36" t="s">
        <v>214</v>
      </c>
      <c r="D36">
        <v>0</v>
      </c>
      <c r="E36" t="s">
        <v>127</v>
      </c>
      <c r="F36" t="s">
        <v>128</v>
      </c>
      <c r="G36" t="s">
        <v>63</v>
      </c>
      <c r="H36" t="s">
        <v>118</v>
      </c>
      <c r="I36" t="s">
        <v>119</v>
      </c>
      <c r="J36">
        <v>30</v>
      </c>
      <c r="K36">
        <v>0.0217</v>
      </c>
      <c r="L36" t="s">
        <v>34</v>
      </c>
      <c r="M36" t="s">
        <v>35</v>
      </c>
      <c r="N36">
        <v>0</v>
      </c>
      <c r="O36">
        <v>0</v>
      </c>
      <c r="P36">
        <v>0</v>
      </c>
      <c r="Q36">
        <v>0</v>
      </c>
      <c r="R36" t="s">
        <v>216</v>
      </c>
      <c r="S36">
        <v>1</v>
      </c>
      <c r="T36">
        <v>1</v>
      </c>
      <c r="U36">
        <v>0</v>
      </c>
      <c r="V36" t="s">
        <v>80</v>
      </c>
      <c r="W36">
        <v>0</v>
      </c>
      <c r="Y36" t="s">
        <v>35</v>
      </c>
      <c r="Z36">
        <v>50</v>
      </c>
      <c r="AA36">
        <v>0</v>
      </c>
    </row>
    <row r="37" spans="1:27" ht="15">
      <c r="A37" t="s">
        <v>255</v>
      </c>
      <c r="B37" t="s">
        <v>213</v>
      </c>
      <c r="C37" t="s">
        <v>214</v>
      </c>
      <c r="D37">
        <v>0</v>
      </c>
      <c r="E37" t="s">
        <v>130</v>
      </c>
      <c r="F37" t="s">
        <v>131</v>
      </c>
      <c r="G37" t="s">
        <v>63</v>
      </c>
      <c r="H37" t="s">
        <v>118</v>
      </c>
      <c r="I37" t="s">
        <v>119</v>
      </c>
      <c r="J37">
        <v>31</v>
      </c>
      <c r="K37">
        <v>0.0217</v>
      </c>
      <c r="L37" t="s">
        <v>34</v>
      </c>
      <c r="M37" t="s">
        <v>35</v>
      </c>
      <c r="N37">
        <v>0</v>
      </c>
      <c r="O37">
        <v>0</v>
      </c>
      <c r="P37">
        <v>0</v>
      </c>
      <c r="Q37">
        <v>0</v>
      </c>
      <c r="R37" t="s">
        <v>216</v>
      </c>
      <c r="S37">
        <v>1</v>
      </c>
      <c r="T37">
        <v>1</v>
      </c>
      <c r="U37">
        <v>0</v>
      </c>
      <c r="V37" t="s">
        <v>80</v>
      </c>
      <c r="W37">
        <v>0</v>
      </c>
      <c r="Y37" t="s">
        <v>35</v>
      </c>
      <c r="Z37">
        <v>50</v>
      </c>
      <c r="AA37">
        <v>0</v>
      </c>
    </row>
    <row r="38" spans="1:27" ht="15">
      <c r="A38" t="s">
        <v>256</v>
      </c>
      <c r="B38" t="s">
        <v>213</v>
      </c>
      <c r="C38" t="s">
        <v>214</v>
      </c>
      <c r="D38">
        <v>3.33</v>
      </c>
      <c r="E38" t="s">
        <v>160</v>
      </c>
      <c r="F38" t="s">
        <v>161</v>
      </c>
      <c r="G38" t="s">
        <v>162</v>
      </c>
      <c r="I38" t="s">
        <v>163</v>
      </c>
      <c r="J38">
        <v>1</v>
      </c>
      <c r="K38">
        <v>0.0333</v>
      </c>
      <c r="L38" t="s">
        <v>34</v>
      </c>
      <c r="M38" t="s">
        <v>164</v>
      </c>
      <c r="N38">
        <v>100</v>
      </c>
      <c r="O38">
        <v>100</v>
      </c>
      <c r="P38">
        <v>0</v>
      </c>
      <c r="Q38">
        <v>0</v>
      </c>
      <c r="R38" t="s">
        <v>216</v>
      </c>
      <c r="S38">
        <v>1</v>
      </c>
      <c r="T38">
        <v>1</v>
      </c>
      <c r="U38">
        <v>0</v>
      </c>
      <c r="W38">
        <v>0</v>
      </c>
      <c r="X38">
        <v>100</v>
      </c>
      <c r="Z38">
        <v>0</v>
      </c>
      <c r="AA38">
        <v>100</v>
      </c>
    </row>
    <row r="39" spans="1:27" ht="15">
      <c r="A39" t="s">
        <v>257</v>
      </c>
      <c r="B39" t="s">
        <v>213</v>
      </c>
      <c r="C39" t="s">
        <v>214</v>
      </c>
      <c r="D39">
        <v>2.8971</v>
      </c>
      <c r="E39" t="s">
        <v>166</v>
      </c>
      <c r="F39" t="s">
        <v>167</v>
      </c>
      <c r="G39" t="s">
        <v>162</v>
      </c>
      <c r="I39" t="s">
        <v>163</v>
      </c>
      <c r="J39">
        <v>2</v>
      </c>
      <c r="K39">
        <v>0.0333</v>
      </c>
      <c r="L39" t="s">
        <v>34</v>
      </c>
      <c r="M39" t="s">
        <v>164</v>
      </c>
      <c r="N39">
        <v>87</v>
      </c>
      <c r="O39">
        <v>87</v>
      </c>
      <c r="P39">
        <v>0</v>
      </c>
      <c r="Q39">
        <v>0</v>
      </c>
      <c r="R39" t="s">
        <v>216</v>
      </c>
      <c r="S39">
        <v>1</v>
      </c>
      <c r="T39">
        <v>1</v>
      </c>
      <c r="U39">
        <v>0</v>
      </c>
      <c r="W39">
        <v>0</v>
      </c>
      <c r="X39">
        <v>87</v>
      </c>
      <c r="Z39">
        <v>0</v>
      </c>
      <c r="AA39">
        <v>87</v>
      </c>
    </row>
    <row r="40" spans="1:27" ht="15">
      <c r="A40" t="s">
        <v>258</v>
      </c>
      <c r="B40" t="s">
        <v>213</v>
      </c>
      <c r="C40" t="s">
        <v>214</v>
      </c>
      <c r="D40">
        <v>3.33</v>
      </c>
      <c r="E40" t="s">
        <v>169</v>
      </c>
      <c r="F40" t="s">
        <v>170</v>
      </c>
      <c r="G40" t="s">
        <v>162</v>
      </c>
      <c r="I40" t="s">
        <v>163</v>
      </c>
      <c r="J40">
        <v>3</v>
      </c>
      <c r="K40">
        <v>0.0333</v>
      </c>
      <c r="L40" t="s">
        <v>34</v>
      </c>
      <c r="M40" t="s">
        <v>164</v>
      </c>
      <c r="N40">
        <v>100</v>
      </c>
      <c r="O40">
        <v>100</v>
      </c>
      <c r="P40">
        <v>0</v>
      </c>
      <c r="Q40">
        <v>0</v>
      </c>
      <c r="R40" t="s">
        <v>216</v>
      </c>
      <c r="S40">
        <v>1</v>
      </c>
      <c r="T40">
        <v>1</v>
      </c>
      <c r="U40">
        <v>0</v>
      </c>
      <c r="W40">
        <v>0</v>
      </c>
      <c r="X40">
        <v>100</v>
      </c>
      <c r="Z40">
        <v>0</v>
      </c>
      <c r="AA40">
        <v>100</v>
      </c>
    </row>
    <row r="41" spans="1:27" ht="15">
      <c r="A41" t="s">
        <v>259</v>
      </c>
      <c r="B41" t="s">
        <v>260</v>
      </c>
      <c r="C41" t="s">
        <v>261</v>
      </c>
      <c r="D41">
        <v>2.5</v>
      </c>
      <c r="E41" t="s">
        <v>29</v>
      </c>
      <c r="F41" t="s">
        <v>30</v>
      </c>
      <c r="G41" t="s">
        <v>31</v>
      </c>
      <c r="H41" t="s">
        <v>32</v>
      </c>
      <c r="I41" t="s">
        <v>33</v>
      </c>
      <c r="J41">
        <v>4</v>
      </c>
      <c r="K41">
        <v>0.025</v>
      </c>
      <c r="L41" t="s">
        <v>215</v>
      </c>
      <c r="M41" t="s">
        <v>215</v>
      </c>
      <c r="N41">
        <v>50</v>
      </c>
      <c r="O41">
        <v>100</v>
      </c>
      <c r="P41">
        <v>100</v>
      </c>
      <c r="Q41">
        <v>50</v>
      </c>
      <c r="R41" t="s">
        <v>216</v>
      </c>
      <c r="S41">
        <v>1</v>
      </c>
      <c r="T41">
        <v>1</v>
      </c>
      <c r="U41">
        <v>50</v>
      </c>
      <c r="AA41">
        <v>0</v>
      </c>
    </row>
    <row r="42" spans="1:27" ht="15">
      <c r="A42" t="s">
        <v>262</v>
      </c>
      <c r="B42" t="s">
        <v>260</v>
      </c>
      <c r="C42" t="s">
        <v>261</v>
      </c>
      <c r="D42">
        <v>2.5</v>
      </c>
      <c r="E42" t="s">
        <v>38</v>
      </c>
      <c r="F42" t="s">
        <v>39</v>
      </c>
      <c r="G42" t="s">
        <v>31</v>
      </c>
      <c r="H42" t="s">
        <v>32</v>
      </c>
      <c r="I42" t="s">
        <v>33</v>
      </c>
      <c r="J42">
        <v>5</v>
      </c>
      <c r="K42">
        <v>0.025</v>
      </c>
      <c r="L42" t="s">
        <v>215</v>
      </c>
      <c r="M42" t="s">
        <v>215</v>
      </c>
      <c r="N42">
        <v>50</v>
      </c>
      <c r="O42">
        <v>100</v>
      </c>
      <c r="P42">
        <v>100</v>
      </c>
      <c r="Q42">
        <v>50</v>
      </c>
      <c r="R42" t="s">
        <v>216</v>
      </c>
      <c r="S42">
        <v>1</v>
      </c>
      <c r="T42">
        <v>1</v>
      </c>
      <c r="U42">
        <v>50</v>
      </c>
      <c r="AA42">
        <v>0</v>
      </c>
    </row>
    <row r="43" spans="1:27" ht="15">
      <c r="A43" t="s">
        <v>263</v>
      </c>
      <c r="B43" t="s">
        <v>260</v>
      </c>
      <c r="C43" t="s">
        <v>261</v>
      </c>
      <c r="D43">
        <v>2.5</v>
      </c>
      <c r="E43" t="s">
        <v>41</v>
      </c>
      <c r="F43" t="s">
        <v>42</v>
      </c>
      <c r="G43" t="s">
        <v>31</v>
      </c>
      <c r="H43" t="s">
        <v>32</v>
      </c>
      <c r="I43" t="s">
        <v>33</v>
      </c>
      <c r="J43">
        <v>6</v>
      </c>
      <c r="K43">
        <v>0.025</v>
      </c>
      <c r="L43" t="s">
        <v>215</v>
      </c>
      <c r="M43" t="s">
        <v>215</v>
      </c>
      <c r="N43">
        <v>50</v>
      </c>
      <c r="O43">
        <v>100</v>
      </c>
      <c r="P43">
        <v>100</v>
      </c>
      <c r="Q43">
        <v>50</v>
      </c>
      <c r="R43" t="s">
        <v>216</v>
      </c>
      <c r="S43">
        <v>1</v>
      </c>
      <c r="T43">
        <v>1</v>
      </c>
      <c r="U43">
        <v>50</v>
      </c>
      <c r="AA43">
        <v>0</v>
      </c>
    </row>
    <row r="44" spans="1:27" ht="15">
      <c r="A44" t="s">
        <v>264</v>
      </c>
      <c r="B44" t="s">
        <v>260</v>
      </c>
      <c r="C44" t="s">
        <v>261</v>
      </c>
      <c r="D44">
        <v>2.5</v>
      </c>
      <c r="E44" t="s">
        <v>44</v>
      </c>
      <c r="F44" t="s">
        <v>45</v>
      </c>
      <c r="G44" t="s">
        <v>31</v>
      </c>
      <c r="H44" t="s">
        <v>32</v>
      </c>
      <c r="I44" t="s">
        <v>33</v>
      </c>
      <c r="J44">
        <v>7</v>
      </c>
      <c r="K44">
        <v>0.025</v>
      </c>
      <c r="L44" t="s">
        <v>215</v>
      </c>
      <c r="M44" t="s">
        <v>215</v>
      </c>
      <c r="N44">
        <v>50</v>
      </c>
      <c r="O44">
        <v>100</v>
      </c>
      <c r="P44">
        <v>100</v>
      </c>
      <c r="Q44">
        <v>50</v>
      </c>
      <c r="R44" t="s">
        <v>216</v>
      </c>
      <c r="S44">
        <v>1</v>
      </c>
      <c r="T44">
        <v>1</v>
      </c>
      <c r="U44">
        <v>50</v>
      </c>
      <c r="AA44">
        <v>0</v>
      </c>
    </row>
    <row r="45" spans="1:27" ht="15">
      <c r="A45" t="s">
        <v>265</v>
      </c>
      <c r="B45" t="s">
        <v>260</v>
      </c>
      <c r="C45" t="s">
        <v>261</v>
      </c>
      <c r="D45">
        <v>2.43055555555555</v>
      </c>
      <c r="E45" t="s">
        <v>47</v>
      </c>
      <c r="F45" t="s">
        <v>48</v>
      </c>
      <c r="G45" t="s">
        <v>31</v>
      </c>
      <c r="H45" t="s">
        <v>248</v>
      </c>
      <c r="I45" t="s">
        <v>249</v>
      </c>
      <c r="J45">
        <v>8</v>
      </c>
      <c r="K45">
        <v>0.025</v>
      </c>
      <c r="L45" t="s">
        <v>215</v>
      </c>
      <c r="M45" t="s">
        <v>215</v>
      </c>
      <c r="N45">
        <v>50</v>
      </c>
      <c r="O45">
        <v>97.2222222222</v>
      </c>
      <c r="P45">
        <v>94.4444444444</v>
      </c>
      <c r="Q45">
        <v>47.2222222222</v>
      </c>
      <c r="R45" t="s">
        <v>216</v>
      </c>
      <c r="S45">
        <v>1</v>
      </c>
      <c r="T45">
        <v>1</v>
      </c>
      <c r="U45">
        <v>47.2222222222</v>
      </c>
      <c r="AA45">
        <v>0</v>
      </c>
    </row>
    <row r="46" spans="1:27" ht="15">
      <c r="A46" t="s">
        <v>266</v>
      </c>
      <c r="B46" t="s">
        <v>260</v>
      </c>
      <c r="C46" t="s">
        <v>261</v>
      </c>
      <c r="D46">
        <v>4.17</v>
      </c>
      <c r="E46" t="s">
        <v>50</v>
      </c>
      <c r="F46" t="s">
        <v>51</v>
      </c>
      <c r="G46" t="s">
        <v>31</v>
      </c>
      <c r="H46" t="s">
        <v>221</v>
      </c>
      <c r="I46" t="s">
        <v>222</v>
      </c>
      <c r="J46">
        <v>9</v>
      </c>
      <c r="K46">
        <v>0.0417</v>
      </c>
      <c r="L46" t="s">
        <v>215</v>
      </c>
      <c r="M46" t="s">
        <v>215</v>
      </c>
      <c r="N46">
        <v>50</v>
      </c>
      <c r="O46">
        <v>100</v>
      </c>
      <c r="P46">
        <v>100</v>
      </c>
      <c r="Q46">
        <v>50</v>
      </c>
      <c r="R46" t="s">
        <v>216</v>
      </c>
      <c r="S46">
        <v>1</v>
      </c>
      <c r="T46">
        <v>1</v>
      </c>
      <c r="U46">
        <v>50</v>
      </c>
      <c r="AA46">
        <v>0</v>
      </c>
    </row>
    <row r="47" spans="1:27" ht="15">
      <c r="A47" t="s">
        <v>267</v>
      </c>
      <c r="B47" t="s">
        <v>260</v>
      </c>
      <c r="C47" t="s">
        <v>261</v>
      </c>
      <c r="D47">
        <v>3.87519283221561</v>
      </c>
      <c r="E47" t="s">
        <v>55</v>
      </c>
      <c r="F47" t="s">
        <v>56</v>
      </c>
      <c r="G47" t="s">
        <v>31</v>
      </c>
      <c r="H47" t="s">
        <v>221</v>
      </c>
      <c r="I47" t="s">
        <v>222</v>
      </c>
      <c r="J47">
        <v>10</v>
      </c>
      <c r="K47">
        <v>0.0417</v>
      </c>
      <c r="L47" t="s">
        <v>215</v>
      </c>
      <c r="M47" t="s">
        <v>215</v>
      </c>
      <c r="N47">
        <v>50</v>
      </c>
      <c r="O47">
        <v>92.9302837462</v>
      </c>
      <c r="P47">
        <v>85.8605674924</v>
      </c>
      <c r="Q47">
        <v>42.9302837462</v>
      </c>
      <c r="R47" t="s">
        <v>216</v>
      </c>
      <c r="S47">
        <v>1</v>
      </c>
      <c r="T47">
        <v>1</v>
      </c>
      <c r="U47">
        <v>42.9302837462</v>
      </c>
      <c r="AA47">
        <v>0</v>
      </c>
    </row>
    <row r="48" spans="1:27" ht="15">
      <c r="A48" t="s">
        <v>268</v>
      </c>
      <c r="B48" t="s">
        <v>260</v>
      </c>
      <c r="C48" t="s">
        <v>261</v>
      </c>
      <c r="D48">
        <v>4.17</v>
      </c>
      <c r="E48" t="s">
        <v>58</v>
      </c>
      <c r="F48" t="s">
        <v>59</v>
      </c>
      <c r="G48" t="s">
        <v>31</v>
      </c>
      <c r="H48" t="s">
        <v>52</v>
      </c>
      <c r="I48" t="s">
        <v>53</v>
      </c>
      <c r="J48">
        <v>11</v>
      </c>
      <c r="K48">
        <v>0.0417</v>
      </c>
      <c r="L48" t="s">
        <v>215</v>
      </c>
      <c r="M48" t="s">
        <v>215</v>
      </c>
      <c r="N48">
        <v>50</v>
      </c>
      <c r="O48">
        <v>100</v>
      </c>
      <c r="P48">
        <v>100</v>
      </c>
      <c r="Q48">
        <v>50</v>
      </c>
      <c r="R48" t="s">
        <v>216</v>
      </c>
      <c r="S48">
        <v>1</v>
      </c>
      <c r="T48">
        <v>1</v>
      </c>
      <c r="U48">
        <v>50</v>
      </c>
      <c r="AA48">
        <v>0</v>
      </c>
    </row>
    <row r="49" spans="1:27" ht="15">
      <c r="A49" t="s">
        <v>269</v>
      </c>
      <c r="B49" t="s">
        <v>260</v>
      </c>
      <c r="C49" t="s">
        <v>261</v>
      </c>
      <c r="D49">
        <v>1.51886776675214</v>
      </c>
      <c r="E49" t="s">
        <v>61</v>
      </c>
      <c r="F49" t="s">
        <v>62</v>
      </c>
      <c r="G49" t="s">
        <v>63</v>
      </c>
      <c r="H49" t="s">
        <v>64</v>
      </c>
      <c r="I49" t="s">
        <v>65</v>
      </c>
      <c r="J49">
        <v>12</v>
      </c>
      <c r="K49">
        <v>0.0163</v>
      </c>
      <c r="L49" t="s">
        <v>215</v>
      </c>
      <c r="M49" t="s">
        <v>215</v>
      </c>
      <c r="N49">
        <v>50</v>
      </c>
      <c r="O49">
        <v>93.1820715799</v>
      </c>
      <c r="P49">
        <v>86.3641431598</v>
      </c>
      <c r="Q49">
        <v>43.1820715799</v>
      </c>
      <c r="R49" t="s">
        <v>216</v>
      </c>
      <c r="S49">
        <v>1</v>
      </c>
      <c r="T49">
        <v>1</v>
      </c>
      <c r="U49">
        <v>43.1820715799</v>
      </c>
      <c r="AA49">
        <v>0</v>
      </c>
    </row>
    <row r="50" spans="1:27" ht="15">
      <c r="A50" t="s">
        <v>270</v>
      </c>
      <c r="B50" t="s">
        <v>260</v>
      </c>
      <c r="C50" t="s">
        <v>261</v>
      </c>
      <c r="D50">
        <v>1.63</v>
      </c>
      <c r="E50" t="s">
        <v>68</v>
      </c>
      <c r="F50" t="s">
        <v>69</v>
      </c>
      <c r="G50" t="s">
        <v>63</v>
      </c>
      <c r="H50" t="s">
        <v>64</v>
      </c>
      <c r="I50" t="s">
        <v>65</v>
      </c>
      <c r="J50">
        <v>13</v>
      </c>
      <c r="K50">
        <v>0.0163</v>
      </c>
      <c r="L50" t="s">
        <v>215</v>
      </c>
      <c r="M50" t="s">
        <v>215</v>
      </c>
      <c r="N50">
        <v>50</v>
      </c>
      <c r="O50">
        <v>100</v>
      </c>
      <c r="P50">
        <v>100</v>
      </c>
      <c r="Q50">
        <v>50</v>
      </c>
      <c r="R50" t="s">
        <v>216</v>
      </c>
      <c r="S50">
        <v>1</v>
      </c>
      <c r="T50">
        <v>1</v>
      </c>
      <c r="U50">
        <v>50</v>
      </c>
      <c r="AA50">
        <v>0</v>
      </c>
    </row>
    <row r="51" spans="1:27" ht="15">
      <c r="A51" t="s">
        <v>271</v>
      </c>
      <c r="B51" t="s">
        <v>260</v>
      </c>
      <c r="C51" t="s">
        <v>261</v>
      </c>
      <c r="D51">
        <v>1.62814133941484</v>
      </c>
      <c r="E51" t="s">
        <v>71</v>
      </c>
      <c r="F51" t="s">
        <v>72</v>
      </c>
      <c r="G51" t="s">
        <v>63</v>
      </c>
      <c r="H51" t="s">
        <v>64</v>
      </c>
      <c r="I51" t="s">
        <v>65</v>
      </c>
      <c r="J51">
        <v>14</v>
      </c>
      <c r="K51">
        <v>0.0163</v>
      </c>
      <c r="L51" t="s">
        <v>215</v>
      </c>
      <c r="M51" t="s">
        <v>215</v>
      </c>
      <c r="N51">
        <v>50</v>
      </c>
      <c r="O51">
        <v>99.8859717432</v>
      </c>
      <c r="P51">
        <v>99.7719434865</v>
      </c>
      <c r="Q51">
        <v>49.8859717432</v>
      </c>
      <c r="R51" t="s">
        <v>216</v>
      </c>
      <c r="S51">
        <v>1</v>
      </c>
      <c r="T51">
        <v>1</v>
      </c>
      <c r="U51">
        <v>49.8859717432</v>
      </c>
      <c r="AA51">
        <v>0</v>
      </c>
    </row>
    <row r="52" spans="1:27" ht="15">
      <c r="A52" t="s">
        <v>272</v>
      </c>
      <c r="B52" t="s">
        <v>260</v>
      </c>
      <c r="C52" t="s">
        <v>261</v>
      </c>
      <c r="D52">
        <v>1.50107242184892</v>
      </c>
      <c r="E52" t="s">
        <v>75</v>
      </c>
      <c r="F52" t="s">
        <v>76</v>
      </c>
      <c r="G52" t="s">
        <v>63</v>
      </c>
      <c r="H52" t="s">
        <v>64</v>
      </c>
      <c r="I52" t="s">
        <v>65</v>
      </c>
      <c r="J52">
        <v>15</v>
      </c>
      <c r="K52">
        <v>0.0163</v>
      </c>
      <c r="L52" t="s">
        <v>215</v>
      </c>
      <c r="M52" t="s">
        <v>215</v>
      </c>
      <c r="N52">
        <v>50</v>
      </c>
      <c r="O52">
        <v>92.0903326288</v>
      </c>
      <c r="P52">
        <v>84.1806652575</v>
      </c>
      <c r="Q52">
        <v>42.0903326288</v>
      </c>
      <c r="R52" t="s">
        <v>216</v>
      </c>
      <c r="S52">
        <v>1</v>
      </c>
      <c r="T52">
        <v>1</v>
      </c>
      <c r="U52">
        <v>42.0903326288</v>
      </c>
      <c r="AA52">
        <v>0</v>
      </c>
    </row>
    <row r="53" spans="1:27" ht="15">
      <c r="A53" t="s">
        <v>273</v>
      </c>
      <c r="B53" t="s">
        <v>260</v>
      </c>
      <c r="C53" t="s">
        <v>261</v>
      </c>
      <c r="D53">
        <v>0.815090666370007</v>
      </c>
      <c r="E53" t="s">
        <v>78</v>
      </c>
      <c r="F53" t="s">
        <v>79</v>
      </c>
      <c r="G53" t="s">
        <v>63</v>
      </c>
      <c r="H53" t="s">
        <v>64</v>
      </c>
      <c r="I53" t="s">
        <v>65</v>
      </c>
      <c r="J53">
        <v>16</v>
      </c>
      <c r="K53">
        <v>0.0163</v>
      </c>
      <c r="L53" t="s">
        <v>215</v>
      </c>
      <c r="M53" t="s">
        <v>215</v>
      </c>
      <c r="N53">
        <v>50</v>
      </c>
      <c r="O53">
        <v>50.005562354</v>
      </c>
      <c r="P53">
        <v>0.0111247079764</v>
      </c>
      <c r="Q53">
        <v>0.00556235398821</v>
      </c>
      <c r="R53" t="s">
        <v>216</v>
      </c>
      <c r="S53">
        <v>1</v>
      </c>
      <c r="T53">
        <v>1</v>
      </c>
      <c r="U53">
        <v>0.00556235398821</v>
      </c>
      <c r="AA53">
        <v>0</v>
      </c>
    </row>
    <row r="54" spans="1:27" ht="15">
      <c r="A54" t="s">
        <v>274</v>
      </c>
      <c r="B54" t="s">
        <v>260</v>
      </c>
      <c r="C54" t="s">
        <v>261</v>
      </c>
      <c r="D54">
        <v>1.6297800475251</v>
      </c>
      <c r="E54" t="s">
        <v>82</v>
      </c>
      <c r="F54" t="s">
        <v>83</v>
      </c>
      <c r="G54" t="s">
        <v>63</v>
      </c>
      <c r="H54" t="s">
        <v>64</v>
      </c>
      <c r="I54" t="s">
        <v>65</v>
      </c>
      <c r="J54">
        <v>17</v>
      </c>
      <c r="K54">
        <v>0.0163</v>
      </c>
      <c r="L54" t="s">
        <v>215</v>
      </c>
      <c r="M54" t="s">
        <v>215</v>
      </c>
      <c r="N54">
        <v>50</v>
      </c>
      <c r="O54">
        <v>99.9865059831</v>
      </c>
      <c r="P54">
        <v>99.9730119663</v>
      </c>
      <c r="Q54">
        <v>49.9865059831</v>
      </c>
      <c r="R54" t="s">
        <v>216</v>
      </c>
      <c r="S54">
        <v>1</v>
      </c>
      <c r="T54">
        <v>1</v>
      </c>
      <c r="U54">
        <v>49.9865059831</v>
      </c>
      <c r="AA54">
        <v>0</v>
      </c>
    </row>
    <row r="55" spans="1:27" ht="15">
      <c r="A55" t="s">
        <v>275</v>
      </c>
      <c r="B55" t="s">
        <v>260</v>
      </c>
      <c r="C55" t="s">
        <v>261</v>
      </c>
      <c r="D55">
        <v>1.63</v>
      </c>
      <c r="E55" t="s">
        <v>86</v>
      </c>
      <c r="F55" t="s">
        <v>87</v>
      </c>
      <c r="G55" t="s">
        <v>63</v>
      </c>
      <c r="H55" t="s">
        <v>64</v>
      </c>
      <c r="I55" t="s">
        <v>65</v>
      </c>
      <c r="J55">
        <v>18</v>
      </c>
      <c r="K55">
        <v>0.0163</v>
      </c>
      <c r="L55" t="s">
        <v>215</v>
      </c>
      <c r="M55" t="s">
        <v>215</v>
      </c>
      <c r="N55">
        <v>50</v>
      </c>
      <c r="O55">
        <v>100</v>
      </c>
      <c r="P55">
        <v>100</v>
      </c>
      <c r="Q55">
        <v>50</v>
      </c>
      <c r="R55" t="s">
        <v>216</v>
      </c>
      <c r="S55">
        <v>1</v>
      </c>
      <c r="T55">
        <v>1</v>
      </c>
      <c r="U55">
        <v>50</v>
      </c>
      <c r="AA55">
        <v>0</v>
      </c>
    </row>
    <row r="56" spans="1:27" ht="15">
      <c r="A56" t="s">
        <v>276</v>
      </c>
      <c r="B56" t="s">
        <v>260</v>
      </c>
      <c r="C56" t="s">
        <v>261</v>
      </c>
      <c r="D56">
        <v>1.63</v>
      </c>
      <c r="E56" t="s">
        <v>89</v>
      </c>
      <c r="F56" t="s">
        <v>90</v>
      </c>
      <c r="G56" t="s">
        <v>63</v>
      </c>
      <c r="H56" t="s">
        <v>64</v>
      </c>
      <c r="I56" t="s">
        <v>65</v>
      </c>
      <c r="J56">
        <v>19</v>
      </c>
      <c r="K56">
        <v>0.0163</v>
      </c>
      <c r="L56" t="s">
        <v>215</v>
      </c>
      <c r="M56" t="s">
        <v>215</v>
      </c>
      <c r="N56">
        <v>50</v>
      </c>
      <c r="O56">
        <v>100</v>
      </c>
      <c r="P56">
        <v>100</v>
      </c>
      <c r="Q56">
        <v>50</v>
      </c>
      <c r="R56" t="s">
        <v>216</v>
      </c>
      <c r="S56">
        <v>1</v>
      </c>
      <c r="T56">
        <v>1</v>
      </c>
      <c r="U56">
        <v>50</v>
      </c>
      <c r="AA56">
        <v>0</v>
      </c>
    </row>
    <row r="57" spans="1:27" ht="15">
      <c r="A57" t="s">
        <v>277</v>
      </c>
      <c r="B57" t="s">
        <v>260</v>
      </c>
      <c r="C57" t="s">
        <v>261</v>
      </c>
      <c r="D57">
        <v>1.85999999999999</v>
      </c>
      <c r="E57" t="s">
        <v>92</v>
      </c>
      <c r="F57" t="s">
        <v>93</v>
      </c>
      <c r="G57" t="s">
        <v>63</v>
      </c>
      <c r="H57" t="s">
        <v>94</v>
      </c>
      <c r="I57" t="s">
        <v>95</v>
      </c>
      <c r="J57">
        <v>20</v>
      </c>
      <c r="K57">
        <v>0.0186</v>
      </c>
      <c r="L57" t="s">
        <v>215</v>
      </c>
      <c r="M57" t="s">
        <v>215</v>
      </c>
      <c r="N57">
        <v>50</v>
      </c>
      <c r="O57">
        <v>100</v>
      </c>
      <c r="P57">
        <v>100</v>
      </c>
      <c r="Q57">
        <v>50</v>
      </c>
      <c r="R57" t="s">
        <v>216</v>
      </c>
      <c r="S57">
        <v>1</v>
      </c>
      <c r="T57">
        <v>1</v>
      </c>
      <c r="U57">
        <v>50</v>
      </c>
      <c r="AA57">
        <v>0</v>
      </c>
    </row>
    <row r="58" spans="1:27" ht="15">
      <c r="A58" t="s">
        <v>278</v>
      </c>
      <c r="B58" t="s">
        <v>260</v>
      </c>
      <c r="C58" t="s">
        <v>261</v>
      </c>
      <c r="D58">
        <v>1.85999999999999</v>
      </c>
      <c r="E58" t="s">
        <v>97</v>
      </c>
      <c r="F58" t="s">
        <v>98</v>
      </c>
      <c r="G58" t="s">
        <v>63</v>
      </c>
      <c r="H58" t="s">
        <v>94</v>
      </c>
      <c r="I58" t="s">
        <v>95</v>
      </c>
      <c r="J58">
        <v>21</v>
      </c>
      <c r="K58">
        <v>0.0186</v>
      </c>
      <c r="L58" t="s">
        <v>215</v>
      </c>
      <c r="M58" t="s">
        <v>215</v>
      </c>
      <c r="N58">
        <v>50</v>
      </c>
      <c r="O58">
        <v>100</v>
      </c>
      <c r="P58">
        <v>100</v>
      </c>
      <c r="Q58">
        <v>50</v>
      </c>
      <c r="R58" t="s">
        <v>216</v>
      </c>
      <c r="S58">
        <v>1</v>
      </c>
      <c r="T58">
        <v>1</v>
      </c>
      <c r="U58">
        <v>50</v>
      </c>
      <c r="AA58">
        <v>0</v>
      </c>
    </row>
    <row r="59" spans="1:27" ht="15">
      <c r="A59" t="s">
        <v>279</v>
      </c>
      <c r="B59" t="s">
        <v>260</v>
      </c>
      <c r="C59" t="s">
        <v>261</v>
      </c>
      <c r="D59">
        <v>1.85999999999999</v>
      </c>
      <c r="E59" t="s">
        <v>100</v>
      </c>
      <c r="F59" t="s">
        <v>101</v>
      </c>
      <c r="G59" t="s">
        <v>63</v>
      </c>
      <c r="H59" t="s">
        <v>94</v>
      </c>
      <c r="I59" t="s">
        <v>95</v>
      </c>
      <c r="J59">
        <v>22</v>
      </c>
      <c r="K59">
        <v>0.0186</v>
      </c>
      <c r="L59" t="s">
        <v>215</v>
      </c>
      <c r="M59" t="s">
        <v>215</v>
      </c>
      <c r="N59">
        <v>50</v>
      </c>
      <c r="O59">
        <v>100</v>
      </c>
      <c r="P59">
        <v>100</v>
      </c>
      <c r="Q59">
        <v>50</v>
      </c>
      <c r="R59" t="s">
        <v>216</v>
      </c>
      <c r="S59">
        <v>1</v>
      </c>
      <c r="T59">
        <v>1</v>
      </c>
      <c r="U59">
        <v>50</v>
      </c>
      <c r="AA59">
        <v>0</v>
      </c>
    </row>
    <row r="60" spans="1:27" ht="15">
      <c r="A60" t="s">
        <v>280</v>
      </c>
      <c r="B60" t="s">
        <v>260</v>
      </c>
      <c r="C60" t="s">
        <v>261</v>
      </c>
      <c r="D60">
        <v>1.85999999999999</v>
      </c>
      <c r="E60" t="s">
        <v>103</v>
      </c>
      <c r="F60" t="s">
        <v>104</v>
      </c>
      <c r="G60" t="s">
        <v>63</v>
      </c>
      <c r="H60" t="s">
        <v>94</v>
      </c>
      <c r="I60" t="s">
        <v>95</v>
      </c>
      <c r="J60">
        <v>23</v>
      </c>
      <c r="K60">
        <v>0.0186</v>
      </c>
      <c r="L60" t="s">
        <v>215</v>
      </c>
      <c r="M60" t="s">
        <v>215</v>
      </c>
      <c r="N60">
        <v>50</v>
      </c>
      <c r="O60">
        <v>100</v>
      </c>
      <c r="P60">
        <v>100</v>
      </c>
      <c r="Q60">
        <v>50</v>
      </c>
      <c r="R60" t="s">
        <v>216</v>
      </c>
      <c r="S60">
        <v>1</v>
      </c>
      <c r="T60">
        <v>1</v>
      </c>
      <c r="U60">
        <v>50</v>
      </c>
      <c r="AA60">
        <v>0</v>
      </c>
    </row>
    <row r="61" spans="1:27" ht="15">
      <c r="A61" t="s">
        <v>281</v>
      </c>
      <c r="B61" t="s">
        <v>260</v>
      </c>
      <c r="C61" t="s">
        <v>261</v>
      </c>
      <c r="D61">
        <v>1.85999999999999</v>
      </c>
      <c r="E61" t="s">
        <v>106</v>
      </c>
      <c r="F61" t="s">
        <v>107</v>
      </c>
      <c r="G61" t="s">
        <v>63</v>
      </c>
      <c r="H61" t="s">
        <v>94</v>
      </c>
      <c r="I61" t="s">
        <v>95</v>
      </c>
      <c r="J61">
        <v>24</v>
      </c>
      <c r="K61">
        <v>0.0186</v>
      </c>
      <c r="L61" t="s">
        <v>215</v>
      </c>
      <c r="M61" t="s">
        <v>215</v>
      </c>
      <c r="N61">
        <v>50</v>
      </c>
      <c r="O61">
        <v>100</v>
      </c>
      <c r="P61">
        <v>100</v>
      </c>
      <c r="Q61">
        <v>50</v>
      </c>
      <c r="R61" t="s">
        <v>216</v>
      </c>
      <c r="S61">
        <v>1</v>
      </c>
      <c r="T61">
        <v>1</v>
      </c>
      <c r="U61">
        <v>50</v>
      </c>
      <c r="AA61">
        <v>0</v>
      </c>
    </row>
    <row r="62" spans="1:27" ht="15">
      <c r="A62" t="s">
        <v>282</v>
      </c>
      <c r="B62" t="s">
        <v>260</v>
      </c>
      <c r="C62" t="s">
        <v>261</v>
      </c>
      <c r="D62">
        <v>0.935107703281027</v>
      </c>
      <c r="E62" t="s">
        <v>109</v>
      </c>
      <c r="F62" t="s">
        <v>110</v>
      </c>
      <c r="G62" t="s">
        <v>63</v>
      </c>
      <c r="H62" t="s">
        <v>94</v>
      </c>
      <c r="I62" t="s">
        <v>95</v>
      </c>
      <c r="J62">
        <v>25</v>
      </c>
      <c r="K62">
        <v>0.0186</v>
      </c>
      <c r="L62" t="s">
        <v>215</v>
      </c>
      <c r="M62" t="s">
        <v>215</v>
      </c>
      <c r="N62">
        <v>50</v>
      </c>
      <c r="O62">
        <v>50.2746077033</v>
      </c>
      <c r="P62">
        <v>0.549215406562</v>
      </c>
      <c r="Q62">
        <v>0.274607703281</v>
      </c>
      <c r="R62" t="s">
        <v>216</v>
      </c>
      <c r="S62">
        <v>1</v>
      </c>
      <c r="T62">
        <v>1</v>
      </c>
      <c r="U62">
        <v>0.274607703281</v>
      </c>
      <c r="AA62">
        <v>0</v>
      </c>
    </row>
    <row r="63" spans="1:27" ht="15">
      <c r="A63" t="s">
        <v>283</v>
      </c>
      <c r="B63" t="s">
        <v>260</v>
      </c>
      <c r="C63" t="s">
        <v>261</v>
      </c>
      <c r="D63">
        <v>1.81800535176719</v>
      </c>
      <c r="E63" t="s">
        <v>112</v>
      </c>
      <c r="F63" t="s">
        <v>113</v>
      </c>
      <c r="G63" t="s">
        <v>63</v>
      </c>
      <c r="H63" t="s">
        <v>94</v>
      </c>
      <c r="I63" t="s">
        <v>95</v>
      </c>
      <c r="J63">
        <v>26</v>
      </c>
      <c r="K63">
        <v>0.0186</v>
      </c>
      <c r="L63" t="s">
        <v>215</v>
      </c>
      <c r="M63" t="s">
        <v>215</v>
      </c>
      <c r="N63">
        <v>50</v>
      </c>
      <c r="O63">
        <v>97.7422232133</v>
      </c>
      <c r="P63">
        <v>95.4844464266</v>
      </c>
      <c r="Q63">
        <v>47.7422232133</v>
      </c>
      <c r="R63" t="s">
        <v>216</v>
      </c>
      <c r="S63">
        <v>1</v>
      </c>
      <c r="T63">
        <v>1</v>
      </c>
      <c r="U63">
        <v>47.7422232133</v>
      </c>
      <c r="AA63">
        <v>0</v>
      </c>
    </row>
    <row r="64" spans="1:27" ht="15">
      <c r="A64" t="s">
        <v>284</v>
      </c>
      <c r="B64" t="s">
        <v>260</v>
      </c>
      <c r="C64" t="s">
        <v>261</v>
      </c>
      <c r="D64">
        <v>1.22133571189653</v>
      </c>
      <c r="E64" t="s">
        <v>116</v>
      </c>
      <c r="F64" t="s">
        <v>117</v>
      </c>
      <c r="G64" t="s">
        <v>63</v>
      </c>
      <c r="H64" t="s">
        <v>118</v>
      </c>
      <c r="I64" t="s">
        <v>119</v>
      </c>
      <c r="J64">
        <v>27</v>
      </c>
      <c r="K64">
        <v>0.0217</v>
      </c>
      <c r="L64" t="s">
        <v>215</v>
      </c>
      <c r="M64" t="s">
        <v>215</v>
      </c>
      <c r="N64">
        <v>50</v>
      </c>
      <c r="O64">
        <v>56.2827517003</v>
      </c>
      <c r="P64">
        <v>12.5655034006</v>
      </c>
      <c r="Q64">
        <v>6.2827517003</v>
      </c>
      <c r="R64" t="s">
        <v>216</v>
      </c>
      <c r="S64">
        <v>1</v>
      </c>
      <c r="T64">
        <v>1</v>
      </c>
      <c r="U64">
        <v>6.2827517003</v>
      </c>
      <c r="AA64">
        <v>0</v>
      </c>
    </row>
    <row r="65" spans="1:27" ht="15">
      <c r="A65" t="s">
        <v>285</v>
      </c>
      <c r="B65" t="s">
        <v>260</v>
      </c>
      <c r="C65" t="s">
        <v>261</v>
      </c>
      <c r="D65">
        <v>1.1407601713062</v>
      </c>
      <c r="E65" t="s">
        <v>121</v>
      </c>
      <c r="F65" t="s">
        <v>122</v>
      </c>
      <c r="G65" t="s">
        <v>63</v>
      </c>
      <c r="H65" t="s">
        <v>118</v>
      </c>
      <c r="I65" t="s">
        <v>119</v>
      </c>
      <c r="J65">
        <v>28</v>
      </c>
      <c r="K65">
        <v>0.0217</v>
      </c>
      <c r="L65" t="s">
        <v>215</v>
      </c>
      <c r="M65" t="s">
        <v>215</v>
      </c>
      <c r="N65">
        <v>50</v>
      </c>
      <c r="O65">
        <v>52.5695931478</v>
      </c>
      <c r="P65">
        <v>5.1391862955</v>
      </c>
      <c r="Q65">
        <v>2.56959314775</v>
      </c>
      <c r="R65" t="s">
        <v>216</v>
      </c>
      <c r="S65">
        <v>1</v>
      </c>
      <c r="T65">
        <v>1</v>
      </c>
      <c r="U65">
        <v>2.56959314775</v>
      </c>
      <c r="AA65">
        <v>0</v>
      </c>
    </row>
    <row r="66" spans="1:27" ht="15">
      <c r="A66" t="s">
        <v>286</v>
      </c>
      <c r="B66" t="s">
        <v>260</v>
      </c>
      <c r="C66" t="s">
        <v>261</v>
      </c>
      <c r="D66">
        <v>1.28363641431597</v>
      </c>
      <c r="E66" t="s">
        <v>124</v>
      </c>
      <c r="F66" t="s">
        <v>125</v>
      </c>
      <c r="G66" t="s">
        <v>63</v>
      </c>
      <c r="H66" t="s">
        <v>118</v>
      </c>
      <c r="I66" t="s">
        <v>119</v>
      </c>
      <c r="J66">
        <v>29</v>
      </c>
      <c r="K66">
        <v>0.0217</v>
      </c>
      <c r="L66" t="s">
        <v>215</v>
      </c>
      <c r="M66" t="s">
        <v>215</v>
      </c>
      <c r="N66">
        <v>50</v>
      </c>
      <c r="O66">
        <v>59.1537518118</v>
      </c>
      <c r="P66">
        <v>18.3075036236</v>
      </c>
      <c r="Q66">
        <v>9.1537518118</v>
      </c>
      <c r="R66" t="s">
        <v>216</v>
      </c>
      <c r="S66">
        <v>1</v>
      </c>
      <c r="T66">
        <v>1</v>
      </c>
      <c r="U66">
        <v>9.1537518118</v>
      </c>
      <c r="AA66">
        <v>0</v>
      </c>
    </row>
    <row r="67" spans="1:27" ht="15">
      <c r="A67" t="s">
        <v>287</v>
      </c>
      <c r="B67" t="s">
        <v>260</v>
      </c>
      <c r="C67" t="s">
        <v>261</v>
      </c>
      <c r="D67">
        <v>1.17143199821488</v>
      </c>
      <c r="E67" t="s">
        <v>127</v>
      </c>
      <c r="F67" t="s">
        <v>128</v>
      </c>
      <c r="G67" t="s">
        <v>63</v>
      </c>
      <c r="H67" t="s">
        <v>118</v>
      </c>
      <c r="I67" t="s">
        <v>119</v>
      </c>
      <c r="J67">
        <v>30</v>
      </c>
      <c r="K67">
        <v>0.0217</v>
      </c>
      <c r="L67" t="s">
        <v>215</v>
      </c>
      <c r="M67" t="s">
        <v>215</v>
      </c>
      <c r="N67">
        <v>50</v>
      </c>
      <c r="O67">
        <v>53.9830413924</v>
      </c>
      <c r="P67">
        <v>7.96608278478</v>
      </c>
      <c r="Q67">
        <v>3.98304139239</v>
      </c>
      <c r="R67" t="s">
        <v>216</v>
      </c>
      <c r="S67">
        <v>1</v>
      </c>
      <c r="T67">
        <v>1</v>
      </c>
      <c r="U67">
        <v>3.98304139239</v>
      </c>
      <c r="AA67">
        <v>0</v>
      </c>
    </row>
    <row r="68" spans="1:27" ht="15">
      <c r="A68" t="s">
        <v>288</v>
      </c>
      <c r="B68" t="s">
        <v>260</v>
      </c>
      <c r="C68" t="s">
        <v>261</v>
      </c>
      <c r="D68">
        <v>1.14455818364386</v>
      </c>
      <c r="E68" t="s">
        <v>130</v>
      </c>
      <c r="F68" t="s">
        <v>131</v>
      </c>
      <c r="G68" t="s">
        <v>63</v>
      </c>
      <c r="H68" t="s">
        <v>118</v>
      </c>
      <c r="I68" t="s">
        <v>119</v>
      </c>
      <c r="J68">
        <v>31</v>
      </c>
      <c r="K68">
        <v>0.0217</v>
      </c>
      <c r="L68" t="s">
        <v>215</v>
      </c>
      <c r="M68" t="s">
        <v>215</v>
      </c>
      <c r="N68">
        <v>50</v>
      </c>
      <c r="O68">
        <v>52.7446167578</v>
      </c>
      <c r="P68">
        <v>5.48923351556</v>
      </c>
      <c r="Q68">
        <v>2.74461675778</v>
      </c>
      <c r="R68" t="s">
        <v>216</v>
      </c>
      <c r="S68">
        <v>1</v>
      </c>
      <c r="T68">
        <v>1</v>
      </c>
      <c r="U68">
        <v>2.74461675778</v>
      </c>
      <c r="AA68">
        <v>0</v>
      </c>
    </row>
    <row r="69" spans="1:27" ht="15">
      <c r="A69" t="s">
        <v>289</v>
      </c>
      <c r="B69" t="s">
        <v>260</v>
      </c>
      <c r="C69" t="s">
        <v>261</v>
      </c>
      <c r="D69">
        <v>1.09807374762914</v>
      </c>
      <c r="E69" t="s">
        <v>133</v>
      </c>
      <c r="F69" t="s">
        <v>134</v>
      </c>
      <c r="G69" t="s">
        <v>63</v>
      </c>
      <c r="H69" t="s">
        <v>118</v>
      </c>
      <c r="I69" t="s">
        <v>119</v>
      </c>
      <c r="J69">
        <v>32</v>
      </c>
      <c r="K69">
        <v>0.0217</v>
      </c>
      <c r="L69" t="s">
        <v>215</v>
      </c>
      <c r="M69" t="s">
        <v>215</v>
      </c>
      <c r="N69">
        <v>50</v>
      </c>
      <c r="O69">
        <v>50.6024768493</v>
      </c>
      <c r="P69">
        <v>1.20495369854</v>
      </c>
      <c r="Q69">
        <v>0.602476849269</v>
      </c>
      <c r="R69" t="s">
        <v>216</v>
      </c>
      <c r="S69">
        <v>1</v>
      </c>
      <c r="T69">
        <v>1</v>
      </c>
      <c r="U69">
        <v>0.602476849269</v>
      </c>
      <c r="AA69">
        <v>0</v>
      </c>
    </row>
    <row r="70" spans="1:27" ht="15">
      <c r="A70" t="s">
        <v>290</v>
      </c>
      <c r="B70" t="s">
        <v>260</v>
      </c>
      <c r="C70" t="s">
        <v>261</v>
      </c>
      <c r="D70">
        <v>2.18766349583828</v>
      </c>
      <c r="E70" t="s">
        <v>136</v>
      </c>
      <c r="F70" t="s">
        <v>137</v>
      </c>
      <c r="G70" t="s">
        <v>63</v>
      </c>
      <c r="H70" t="s">
        <v>52</v>
      </c>
      <c r="I70" t="s">
        <v>138</v>
      </c>
      <c r="J70">
        <v>33</v>
      </c>
      <c r="K70">
        <v>0.0325</v>
      </c>
      <c r="L70" t="s">
        <v>215</v>
      </c>
      <c r="M70" t="s">
        <v>215</v>
      </c>
      <c r="N70">
        <v>50</v>
      </c>
      <c r="O70">
        <v>67.3127229489</v>
      </c>
      <c r="P70">
        <v>34.6254458977</v>
      </c>
      <c r="Q70">
        <v>17.3127229489</v>
      </c>
      <c r="R70" t="s">
        <v>216</v>
      </c>
      <c r="S70">
        <v>1</v>
      </c>
      <c r="T70">
        <v>1</v>
      </c>
      <c r="U70">
        <v>17.3127229489</v>
      </c>
      <c r="AA70">
        <v>0</v>
      </c>
    </row>
    <row r="71" spans="1:27" ht="15">
      <c r="A71" t="s">
        <v>291</v>
      </c>
      <c r="B71" t="s">
        <v>260</v>
      </c>
      <c r="C71" t="s">
        <v>261</v>
      </c>
      <c r="D71">
        <v>2.78056360798305</v>
      </c>
      <c r="E71" t="s">
        <v>140</v>
      </c>
      <c r="F71" t="s">
        <v>141</v>
      </c>
      <c r="G71" t="s">
        <v>63</v>
      </c>
      <c r="H71" t="s">
        <v>52</v>
      </c>
      <c r="I71" t="s">
        <v>138</v>
      </c>
      <c r="J71">
        <v>34</v>
      </c>
      <c r="K71">
        <v>0.0325</v>
      </c>
      <c r="L71" t="s">
        <v>215</v>
      </c>
      <c r="M71" t="s">
        <v>215</v>
      </c>
      <c r="N71">
        <v>50</v>
      </c>
      <c r="O71">
        <v>85.5558033226</v>
      </c>
      <c r="P71">
        <v>71.1116066451</v>
      </c>
      <c r="Q71">
        <v>35.5558033226</v>
      </c>
      <c r="R71" t="s">
        <v>216</v>
      </c>
      <c r="S71">
        <v>1</v>
      </c>
      <c r="T71">
        <v>1</v>
      </c>
      <c r="U71">
        <v>35.5558033226</v>
      </c>
      <c r="AA71">
        <v>0</v>
      </c>
    </row>
    <row r="72" spans="1:27" ht="15">
      <c r="A72" t="s">
        <v>292</v>
      </c>
      <c r="B72" t="s">
        <v>260</v>
      </c>
      <c r="C72" t="s">
        <v>261</v>
      </c>
      <c r="D72">
        <v>3.13132734976028</v>
      </c>
      <c r="E72" t="s">
        <v>143</v>
      </c>
      <c r="F72" t="s">
        <v>144</v>
      </c>
      <c r="G72" t="s">
        <v>63</v>
      </c>
      <c r="H72" t="s">
        <v>52</v>
      </c>
      <c r="I72" t="s">
        <v>138</v>
      </c>
      <c r="J72">
        <v>35</v>
      </c>
      <c r="K72">
        <v>0.0325</v>
      </c>
      <c r="L72" t="s">
        <v>215</v>
      </c>
      <c r="M72" t="s">
        <v>215</v>
      </c>
      <c r="N72">
        <v>50</v>
      </c>
      <c r="O72">
        <v>96.3485338388</v>
      </c>
      <c r="P72">
        <v>92.6970676776</v>
      </c>
      <c r="Q72">
        <v>46.3485338388</v>
      </c>
      <c r="R72" t="s">
        <v>216</v>
      </c>
      <c r="S72">
        <v>1</v>
      </c>
      <c r="T72">
        <v>1</v>
      </c>
      <c r="U72">
        <v>46.3485338388</v>
      </c>
      <c r="AA72">
        <v>0</v>
      </c>
    </row>
    <row r="73" spans="1:27" ht="15">
      <c r="A73" t="s">
        <v>293</v>
      </c>
      <c r="B73" t="s">
        <v>260</v>
      </c>
      <c r="C73" t="s">
        <v>261</v>
      </c>
      <c r="D73">
        <v>2.12925089345543</v>
      </c>
      <c r="E73" t="s">
        <v>146</v>
      </c>
      <c r="F73" t="s">
        <v>147</v>
      </c>
      <c r="G73" t="s">
        <v>63</v>
      </c>
      <c r="H73" t="s">
        <v>52</v>
      </c>
      <c r="I73" t="s">
        <v>138</v>
      </c>
      <c r="J73">
        <v>36</v>
      </c>
      <c r="K73">
        <v>0.0325</v>
      </c>
      <c r="L73" t="s">
        <v>215</v>
      </c>
      <c r="M73" t="s">
        <v>215</v>
      </c>
      <c r="N73">
        <v>50</v>
      </c>
      <c r="O73">
        <v>65.5154121063</v>
      </c>
      <c r="P73">
        <v>31.0308242126</v>
      </c>
      <c r="Q73">
        <v>15.5154121063</v>
      </c>
      <c r="R73" t="s">
        <v>216</v>
      </c>
      <c r="S73">
        <v>1</v>
      </c>
      <c r="T73">
        <v>1</v>
      </c>
      <c r="U73">
        <v>15.5154121063</v>
      </c>
      <c r="AA73">
        <v>0</v>
      </c>
    </row>
    <row r="74" spans="1:27" ht="15">
      <c r="A74" t="s">
        <v>294</v>
      </c>
      <c r="B74" t="s">
        <v>260</v>
      </c>
      <c r="C74" t="s">
        <v>261</v>
      </c>
      <c r="D74">
        <v>2.43704314862303</v>
      </c>
      <c r="E74" t="s">
        <v>149</v>
      </c>
      <c r="F74" t="s">
        <v>150</v>
      </c>
      <c r="G74" t="s">
        <v>63</v>
      </c>
      <c r="H74" t="s">
        <v>151</v>
      </c>
      <c r="I74" t="s">
        <v>152</v>
      </c>
      <c r="J74">
        <v>37</v>
      </c>
      <c r="K74">
        <v>0.0433</v>
      </c>
      <c r="L74" t="s">
        <v>215</v>
      </c>
      <c r="M74" t="s">
        <v>215</v>
      </c>
      <c r="N74">
        <v>50</v>
      </c>
      <c r="O74">
        <v>56.2827517003</v>
      </c>
      <c r="P74">
        <v>12.5655034006</v>
      </c>
      <c r="Q74">
        <v>6.2827517003</v>
      </c>
      <c r="R74" t="s">
        <v>216</v>
      </c>
      <c r="S74">
        <v>1</v>
      </c>
      <c r="T74">
        <v>1</v>
      </c>
      <c r="U74">
        <v>6.2827517003</v>
      </c>
      <c r="AA74">
        <v>0</v>
      </c>
    </row>
    <row r="75" spans="1:27" ht="15">
      <c r="A75" t="s">
        <v>295</v>
      </c>
      <c r="B75" t="s">
        <v>260</v>
      </c>
      <c r="C75" t="s">
        <v>261</v>
      </c>
      <c r="D75">
        <v>2.27289998885048</v>
      </c>
      <c r="E75" t="s">
        <v>154</v>
      </c>
      <c r="F75" t="s">
        <v>155</v>
      </c>
      <c r="G75" t="s">
        <v>63</v>
      </c>
      <c r="H75" t="s">
        <v>151</v>
      </c>
      <c r="I75" t="s">
        <v>152</v>
      </c>
      <c r="J75">
        <v>38</v>
      </c>
      <c r="K75">
        <v>0.0433</v>
      </c>
      <c r="L75" t="s">
        <v>215</v>
      </c>
      <c r="M75" t="s">
        <v>215</v>
      </c>
      <c r="N75">
        <v>50</v>
      </c>
      <c r="O75">
        <v>52.4919166016</v>
      </c>
      <c r="P75">
        <v>4.98383320326</v>
      </c>
      <c r="Q75">
        <v>2.49191660163</v>
      </c>
      <c r="R75" t="s">
        <v>216</v>
      </c>
      <c r="S75">
        <v>1</v>
      </c>
      <c r="T75">
        <v>1</v>
      </c>
      <c r="U75">
        <v>2.49191660163</v>
      </c>
      <c r="AA75">
        <v>0</v>
      </c>
    </row>
    <row r="76" spans="1:27" ht="15">
      <c r="A76" t="s">
        <v>296</v>
      </c>
      <c r="B76" t="s">
        <v>260</v>
      </c>
      <c r="C76" t="s">
        <v>261</v>
      </c>
      <c r="D76">
        <v>3.38352157431151</v>
      </c>
      <c r="E76" t="s">
        <v>157</v>
      </c>
      <c r="F76" t="s">
        <v>158</v>
      </c>
      <c r="G76" t="s">
        <v>63</v>
      </c>
      <c r="H76" t="s">
        <v>151</v>
      </c>
      <c r="I76" t="s">
        <v>152</v>
      </c>
      <c r="J76">
        <v>39</v>
      </c>
      <c r="K76">
        <v>0.0433</v>
      </c>
      <c r="L76" t="s">
        <v>215</v>
      </c>
      <c r="M76" t="s">
        <v>215</v>
      </c>
      <c r="N76">
        <v>50</v>
      </c>
      <c r="O76">
        <v>78.1413758502</v>
      </c>
      <c r="P76">
        <v>56.2827517003</v>
      </c>
      <c r="Q76">
        <v>28.1413758502</v>
      </c>
      <c r="R76" t="s">
        <v>216</v>
      </c>
      <c r="S76">
        <v>1</v>
      </c>
      <c r="T76">
        <v>1</v>
      </c>
      <c r="U76">
        <v>28.1413758502</v>
      </c>
      <c r="AA76">
        <v>0</v>
      </c>
    </row>
    <row r="77" spans="1:27" ht="15">
      <c r="A77" t="s">
        <v>297</v>
      </c>
      <c r="B77" t="s">
        <v>260</v>
      </c>
      <c r="C77" t="s">
        <v>261</v>
      </c>
      <c r="D77">
        <v>3.33</v>
      </c>
      <c r="E77" t="s">
        <v>160</v>
      </c>
      <c r="F77" t="s">
        <v>161</v>
      </c>
      <c r="G77" t="s">
        <v>162</v>
      </c>
      <c r="I77" t="s">
        <v>163</v>
      </c>
      <c r="J77">
        <v>1</v>
      </c>
      <c r="K77">
        <v>0.0333</v>
      </c>
      <c r="L77" t="s">
        <v>34</v>
      </c>
      <c r="M77" t="s">
        <v>164</v>
      </c>
      <c r="N77">
        <v>100</v>
      </c>
      <c r="O77">
        <v>100</v>
      </c>
      <c r="P77">
        <v>0</v>
      </c>
      <c r="Q77">
        <v>0</v>
      </c>
      <c r="R77" t="s">
        <v>216</v>
      </c>
      <c r="S77">
        <v>1</v>
      </c>
      <c r="T77">
        <v>1</v>
      </c>
      <c r="U77">
        <v>0</v>
      </c>
      <c r="W77">
        <v>0</v>
      </c>
      <c r="X77">
        <v>100</v>
      </c>
      <c r="Z77">
        <v>0</v>
      </c>
      <c r="AA77">
        <v>100</v>
      </c>
    </row>
    <row r="78" spans="1:27" ht="15">
      <c r="A78" t="s">
        <v>298</v>
      </c>
      <c r="B78" t="s">
        <v>260</v>
      </c>
      <c r="C78" t="s">
        <v>261</v>
      </c>
      <c r="D78">
        <v>3.1635</v>
      </c>
      <c r="E78" t="s">
        <v>166</v>
      </c>
      <c r="F78" t="s">
        <v>167</v>
      </c>
      <c r="G78" t="s">
        <v>162</v>
      </c>
      <c r="I78" t="s">
        <v>163</v>
      </c>
      <c r="J78">
        <v>2</v>
      </c>
      <c r="K78">
        <v>0.0333</v>
      </c>
      <c r="L78" t="s">
        <v>34</v>
      </c>
      <c r="M78" t="s">
        <v>164</v>
      </c>
      <c r="N78">
        <v>95</v>
      </c>
      <c r="O78">
        <v>95</v>
      </c>
      <c r="P78">
        <v>0</v>
      </c>
      <c r="Q78">
        <v>0</v>
      </c>
      <c r="R78" t="s">
        <v>216</v>
      </c>
      <c r="S78">
        <v>1</v>
      </c>
      <c r="T78">
        <v>1</v>
      </c>
      <c r="U78">
        <v>0</v>
      </c>
      <c r="W78">
        <v>0</v>
      </c>
      <c r="X78">
        <v>95</v>
      </c>
      <c r="Z78">
        <v>0</v>
      </c>
      <c r="AA78">
        <v>95</v>
      </c>
    </row>
    <row r="79" spans="1:27" ht="15">
      <c r="A79" t="s">
        <v>299</v>
      </c>
      <c r="B79" t="s">
        <v>260</v>
      </c>
      <c r="C79" t="s">
        <v>261</v>
      </c>
      <c r="D79">
        <v>3.33</v>
      </c>
      <c r="E79" t="s">
        <v>169</v>
      </c>
      <c r="F79" t="s">
        <v>170</v>
      </c>
      <c r="G79" t="s">
        <v>162</v>
      </c>
      <c r="I79" t="s">
        <v>163</v>
      </c>
      <c r="J79">
        <v>3</v>
      </c>
      <c r="K79">
        <v>0.0333</v>
      </c>
      <c r="L79" t="s">
        <v>34</v>
      </c>
      <c r="M79" t="s">
        <v>164</v>
      </c>
      <c r="N79">
        <v>100</v>
      </c>
      <c r="O79">
        <v>100</v>
      </c>
      <c r="P79">
        <v>0</v>
      </c>
      <c r="Q79">
        <v>0</v>
      </c>
      <c r="R79" t="s">
        <v>216</v>
      </c>
      <c r="S79">
        <v>1</v>
      </c>
      <c r="T79">
        <v>1</v>
      </c>
      <c r="U79">
        <v>0</v>
      </c>
      <c r="W79">
        <v>0</v>
      </c>
      <c r="X79">
        <v>100</v>
      </c>
      <c r="Z79">
        <v>0</v>
      </c>
      <c r="AA79">
        <v>100</v>
      </c>
    </row>
    <row r="80" spans="1:27" ht="15">
      <c r="A80" t="s">
        <v>300</v>
      </c>
      <c r="B80" t="s">
        <v>301</v>
      </c>
      <c r="C80" t="s">
        <v>302</v>
      </c>
      <c r="D80">
        <v>2.5</v>
      </c>
      <c r="E80" t="s">
        <v>29</v>
      </c>
      <c r="F80" t="s">
        <v>30</v>
      </c>
      <c r="G80" t="s">
        <v>31</v>
      </c>
      <c r="H80" t="s">
        <v>32</v>
      </c>
      <c r="I80" t="s">
        <v>33</v>
      </c>
      <c r="J80">
        <v>4</v>
      </c>
      <c r="K80">
        <v>0.025</v>
      </c>
      <c r="L80" t="s">
        <v>215</v>
      </c>
      <c r="M80" t="s">
        <v>215</v>
      </c>
      <c r="N80">
        <v>50</v>
      </c>
      <c r="O80">
        <v>100</v>
      </c>
      <c r="P80">
        <v>100</v>
      </c>
      <c r="Q80">
        <v>50</v>
      </c>
      <c r="R80" t="s">
        <v>216</v>
      </c>
      <c r="S80">
        <v>1</v>
      </c>
      <c r="T80">
        <v>1</v>
      </c>
      <c r="U80">
        <v>50</v>
      </c>
      <c r="AA80">
        <v>0</v>
      </c>
    </row>
    <row r="81" spans="1:27" ht="15">
      <c r="A81" t="s">
        <v>303</v>
      </c>
      <c r="B81" t="s">
        <v>301</v>
      </c>
      <c r="C81" t="s">
        <v>302</v>
      </c>
      <c r="D81">
        <v>2.5</v>
      </c>
      <c r="E81" t="s">
        <v>38</v>
      </c>
      <c r="F81" t="s">
        <v>39</v>
      </c>
      <c r="G81" t="s">
        <v>31</v>
      </c>
      <c r="H81" t="s">
        <v>32</v>
      </c>
      <c r="I81" t="s">
        <v>33</v>
      </c>
      <c r="J81">
        <v>5</v>
      </c>
      <c r="K81">
        <v>0.025</v>
      </c>
      <c r="L81" t="s">
        <v>215</v>
      </c>
      <c r="M81" t="s">
        <v>215</v>
      </c>
      <c r="N81">
        <v>50</v>
      </c>
      <c r="O81">
        <v>100</v>
      </c>
      <c r="P81">
        <v>100</v>
      </c>
      <c r="Q81">
        <v>50</v>
      </c>
      <c r="R81" t="s">
        <v>216</v>
      </c>
      <c r="S81">
        <v>1</v>
      </c>
      <c r="T81">
        <v>1</v>
      </c>
      <c r="U81">
        <v>50</v>
      </c>
      <c r="AA81">
        <v>0</v>
      </c>
    </row>
    <row r="82" spans="1:27" ht="15">
      <c r="A82" t="s">
        <v>304</v>
      </c>
      <c r="B82" t="s">
        <v>301</v>
      </c>
      <c r="C82" t="s">
        <v>302</v>
      </c>
      <c r="D82">
        <v>2.5</v>
      </c>
      <c r="E82" t="s">
        <v>41</v>
      </c>
      <c r="F82" t="s">
        <v>42</v>
      </c>
      <c r="G82" t="s">
        <v>31</v>
      </c>
      <c r="H82" t="s">
        <v>32</v>
      </c>
      <c r="I82" t="s">
        <v>33</v>
      </c>
      <c r="J82">
        <v>6</v>
      </c>
      <c r="K82">
        <v>0.025</v>
      </c>
      <c r="L82" t="s">
        <v>215</v>
      </c>
      <c r="M82" t="s">
        <v>215</v>
      </c>
      <c r="N82">
        <v>50</v>
      </c>
      <c r="O82">
        <v>100</v>
      </c>
      <c r="P82">
        <v>100</v>
      </c>
      <c r="Q82">
        <v>50</v>
      </c>
      <c r="R82" t="s">
        <v>216</v>
      </c>
      <c r="S82">
        <v>1</v>
      </c>
      <c r="T82">
        <v>1</v>
      </c>
      <c r="U82">
        <v>50</v>
      </c>
      <c r="AA82">
        <v>0</v>
      </c>
    </row>
    <row r="83" spans="1:27" ht="15">
      <c r="A83" t="s">
        <v>305</v>
      </c>
      <c r="B83" t="s">
        <v>301</v>
      </c>
      <c r="C83" t="s">
        <v>302</v>
      </c>
      <c r="D83">
        <v>2.5</v>
      </c>
      <c r="E83" t="s">
        <v>44</v>
      </c>
      <c r="F83" t="s">
        <v>45</v>
      </c>
      <c r="G83" t="s">
        <v>31</v>
      </c>
      <c r="H83" t="s">
        <v>32</v>
      </c>
      <c r="I83" t="s">
        <v>33</v>
      </c>
      <c r="J83">
        <v>7</v>
      </c>
      <c r="K83">
        <v>0.025</v>
      </c>
      <c r="L83" t="s">
        <v>215</v>
      </c>
      <c r="M83" t="s">
        <v>215</v>
      </c>
      <c r="N83">
        <v>50</v>
      </c>
      <c r="O83">
        <v>100</v>
      </c>
      <c r="P83">
        <v>100</v>
      </c>
      <c r="Q83">
        <v>50</v>
      </c>
      <c r="R83" t="s">
        <v>216</v>
      </c>
      <c r="S83">
        <v>1</v>
      </c>
      <c r="T83">
        <v>1</v>
      </c>
      <c r="U83">
        <v>50</v>
      </c>
      <c r="AA83">
        <v>0</v>
      </c>
    </row>
    <row r="84" spans="1:27" ht="15">
      <c r="A84" t="s">
        <v>335</v>
      </c>
      <c r="B84" t="s">
        <v>301</v>
      </c>
      <c r="C84" t="s">
        <v>302</v>
      </c>
      <c r="D84">
        <v>2.5</v>
      </c>
      <c r="E84" t="s">
        <v>47</v>
      </c>
      <c r="F84" t="s">
        <v>48</v>
      </c>
      <c r="G84" t="s">
        <v>31</v>
      </c>
      <c r="H84" t="s">
        <v>248</v>
      </c>
      <c r="I84" t="s">
        <v>249</v>
      </c>
      <c r="J84">
        <v>8</v>
      </c>
      <c r="K84">
        <v>0.025</v>
      </c>
      <c r="L84" t="s">
        <v>215</v>
      </c>
      <c r="M84" t="s">
        <v>215</v>
      </c>
      <c r="N84">
        <v>50</v>
      </c>
      <c r="O84">
        <v>100</v>
      </c>
      <c r="P84">
        <v>100</v>
      </c>
      <c r="Q84">
        <v>50</v>
      </c>
      <c r="R84" t="s">
        <v>216</v>
      </c>
      <c r="S84">
        <v>1</v>
      </c>
      <c r="T84">
        <v>1</v>
      </c>
      <c r="U84">
        <v>50</v>
      </c>
      <c r="AA84">
        <v>0</v>
      </c>
    </row>
    <row r="85" spans="1:27" ht="15">
      <c r="A85" t="s">
        <v>337</v>
      </c>
      <c r="B85" t="s">
        <v>301</v>
      </c>
      <c r="C85" t="s">
        <v>302</v>
      </c>
      <c r="D85">
        <v>2.78</v>
      </c>
      <c r="E85" t="s">
        <v>55</v>
      </c>
      <c r="F85" t="s">
        <v>56</v>
      </c>
      <c r="G85" t="s">
        <v>31</v>
      </c>
      <c r="H85" t="s">
        <v>221</v>
      </c>
      <c r="I85" t="s">
        <v>222</v>
      </c>
      <c r="J85">
        <v>10</v>
      </c>
      <c r="K85">
        <v>0.0417</v>
      </c>
      <c r="L85" t="s">
        <v>215</v>
      </c>
      <c r="M85" t="s">
        <v>215</v>
      </c>
      <c r="N85">
        <v>50</v>
      </c>
      <c r="O85">
        <v>66.6666666667</v>
      </c>
      <c r="P85">
        <v>33.3333333333</v>
      </c>
      <c r="Q85">
        <v>16.6666666667</v>
      </c>
      <c r="R85" t="s">
        <v>216</v>
      </c>
      <c r="S85">
        <v>1</v>
      </c>
      <c r="T85">
        <v>1</v>
      </c>
      <c r="U85">
        <v>16.6666666667</v>
      </c>
      <c r="AA85">
        <v>0</v>
      </c>
    </row>
    <row r="86" spans="1:27" ht="15">
      <c r="A86" t="s">
        <v>306</v>
      </c>
      <c r="B86" t="s">
        <v>301</v>
      </c>
      <c r="C86" t="s">
        <v>302</v>
      </c>
      <c r="D86">
        <v>4.17</v>
      </c>
      <c r="E86" t="s">
        <v>58</v>
      </c>
      <c r="F86" t="s">
        <v>59</v>
      </c>
      <c r="G86" t="s">
        <v>31</v>
      </c>
      <c r="H86" t="s">
        <v>52</v>
      </c>
      <c r="I86" t="s">
        <v>53</v>
      </c>
      <c r="J86">
        <v>11</v>
      </c>
      <c r="K86">
        <v>0.0417</v>
      </c>
      <c r="L86" t="s">
        <v>215</v>
      </c>
      <c r="M86" t="s">
        <v>215</v>
      </c>
      <c r="N86">
        <v>50</v>
      </c>
      <c r="O86">
        <v>100</v>
      </c>
      <c r="P86">
        <v>100</v>
      </c>
      <c r="Q86">
        <v>50</v>
      </c>
      <c r="R86" t="s">
        <v>216</v>
      </c>
      <c r="S86">
        <v>1</v>
      </c>
      <c r="T86">
        <v>1</v>
      </c>
      <c r="U86">
        <v>50</v>
      </c>
      <c r="AA86">
        <v>0</v>
      </c>
    </row>
    <row r="87" spans="1:27" ht="15">
      <c r="A87" t="s">
        <v>307</v>
      </c>
      <c r="B87" t="s">
        <v>301</v>
      </c>
      <c r="C87" t="s">
        <v>302</v>
      </c>
      <c r="D87">
        <v>1.4892410506741</v>
      </c>
      <c r="E87" t="s">
        <v>61</v>
      </c>
      <c r="F87" t="s">
        <v>62</v>
      </c>
      <c r="G87" t="s">
        <v>63</v>
      </c>
      <c r="H87" t="s">
        <v>64</v>
      </c>
      <c r="I87" t="s">
        <v>65</v>
      </c>
      <c r="J87">
        <v>12</v>
      </c>
      <c r="K87">
        <v>0.0163</v>
      </c>
      <c r="L87" t="s">
        <v>215</v>
      </c>
      <c r="M87" t="s">
        <v>215</v>
      </c>
      <c r="N87">
        <v>50</v>
      </c>
      <c r="O87">
        <v>91.3644816364</v>
      </c>
      <c r="P87">
        <v>82.7289632729</v>
      </c>
      <c r="Q87">
        <v>41.3644816364</v>
      </c>
      <c r="R87" t="s">
        <v>216</v>
      </c>
      <c r="S87">
        <v>1</v>
      </c>
      <c r="T87">
        <v>1</v>
      </c>
      <c r="U87">
        <v>41.3644816364</v>
      </c>
      <c r="AA87">
        <v>0</v>
      </c>
    </row>
    <row r="88" spans="1:27" ht="15">
      <c r="A88" t="s">
        <v>308</v>
      </c>
      <c r="B88" t="s">
        <v>301</v>
      </c>
      <c r="C88" t="s">
        <v>302</v>
      </c>
      <c r="D88">
        <v>1.62999999999999</v>
      </c>
      <c r="E88" t="s">
        <v>68</v>
      </c>
      <c r="F88" t="s">
        <v>69</v>
      </c>
      <c r="G88" t="s">
        <v>63</v>
      </c>
      <c r="H88" t="s">
        <v>64</v>
      </c>
      <c r="I88" t="s">
        <v>65</v>
      </c>
      <c r="J88">
        <v>13</v>
      </c>
      <c r="K88">
        <v>0.0163</v>
      </c>
      <c r="L88" t="s">
        <v>215</v>
      </c>
      <c r="M88" t="s">
        <v>215</v>
      </c>
      <c r="N88">
        <v>50</v>
      </c>
      <c r="O88">
        <v>100</v>
      </c>
      <c r="P88">
        <v>100</v>
      </c>
      <c r="Q88">
        <v>50</v>
      </c>
      <c r="R88" t="s">
        <v>216</v>
      </c>
      <c r="S88">
        <v>1</v>
      </c>
      <c r="T88">
        <v>1</v>
      </c>
      <c r="U88">
        <v>50</v>
      </c>
      <c r="AA88">
        <v>0</v>
      </c>
    </row>
    <row r="89" spans="1:27" ht="15">
      <c r="A89" t="s">
        <v>309</v>
      </c>
      <c r="B89" t="s">
        <v>301</v>
      </c>
      <c r="C89" t="s">
        <v>302</v>
      </c>
      <c r="D89">
        <v>1.62892320396366</v>
      </c>
      <c r="E89" t="s">
        <v>71</v>
      </c>
      <c r="F89" t="s">
        <v>72</v>
      </c>
      <c r="G89" t="s">
        <v>63</v>
      </c>
      <c r="H89" t="s">
        <v>64</v>
      </c>
      <c r="I89" t="s">
        <v>65</v>
      </c>
      <c r="J89">
        <v>14</v>
      </c>
      <c r="K89">
        <v>0.0163</v>
      </c>
      <c r="L89" t="s">
        <v>215</v>
      </c>
      <c r="M89" t="s">
        <v>215</v>
      </c>
      <c r="N89">
        <v>50</v>
      </c>
      <c r="O89">
        <v>99.9339388935</v>
      </c>
      <c r="P89">
        <v>99.867877787</v>
      </c>
      <c r="Q89">
        <v>49.9339388935</v>
      </c>
      <c r="R89" t="s">
        <v>216</v>
      </c>
      <c r="S89">
        <v>1</v>
      </c>
      <c r="T89">
        <v>1</v>
      </c>
      <c r="U89">
        <v>49.9339388935</v>
      </c>
      <c r="AA89">
        <v>0</v>
      </c>
    </row>
    <row r="90" spans="1:27" ht="15">
      <c r="A90" t="s">
        <v>310</v>
      </c>
      <c r="B90" t="s">
        <v>301</v>
      </c>
      <c r="C90" t="s">
        <v>302</v>
      </c>
      <c r="D90">
        <v>1.62181630242173</v>
      </c>
      <c r="E90" t="s">
        <v>75</v>
      </c>
      <c r="F90" t="s">
        <v>76</v>
      </c>
      <c r="G90" t="s">
        <v>63</v>
      </c>
      <c r="H90" t="s">
        <v>64</v>
      </c>
      <c r="I90" t="s">
        <v>65</v>
      </c>
      <c r="J90">
        <v>15</v>
      </c>
      <c r="K90">
        <v>0.0163</v>
      </c>
      <c r="L90" t="s">
        <v>215</v>
      </c>
      <c r="M90" t="s">
        <v>215</v>
      </c>
      <c r="N90">
        <v>50</v>
      </c>
      <c r="O90">
        <v>99.4979326639</v>
      </c>
      <c r="P90">
        <v>98.9958653278</v>
      </c>
      <c r="Q90">
        <v>49.4979326639</v>
      </c>
      <c r="R90" t="s">
        <v>216</v>
      </c>
      <c r="S90">
        <v>1</v>
      </c>
      <c r="T90">
        <v>1</v>
      </c>
      <c r="U90">
        <v>49.4979326639</v>
      </c>
      <c r="AA90">
        <v>0</v>
      </c>
    </row>
    <row r="91" spans="1:27" ht="15">
      <c r="A91" t="s">
        <v>311</v>
      </c>
      <c r="B91" t="s">
        <v>301</v>
      </c>
      <c r="C91" t="s">
        <v>302</v>
      </c>
      <c r="D91">
        <v>1.62999999999999</v>
      </c>
      <c r="E91" t="s">
        <v>78</v>
      </c>
      <c r="F91" t="s">
        <v>79</v>
      </c>
      <c r="G91" t="s">
        <v>63</v>
      </c>
      <c r="H91" t="s">
        <v>64</v>
      </c>
      <c r="I91" t="s">
        <v>65</v>
      </c>
      <c r="J91">
        <v>16</v>
      </c>
      <c r="K91">
        <v>0.0163</v>
      </c>
      <c r="L91" t="s">
        <v>215</v>
      </c>
      <c r="M91" t="s">
        <v>215</v>
      </c>
      <c r="N91">
        <v>50</v>
      </c>
      <c r="O91">
        <v>100</v>
      </c>
      <c r="P91">
        <v>100</v>
      </c>
      <c r="Q91">
        <v>50</v>
      </c>
      <c r="R91" t="s">
        <v>216</v>
      </c>
      <c r="S91">
        <v>1</v>
      </c>
      <c r="T91">
        <v>1</v>
      </c>
      <c r="U91">
        <v>50</v>
      </c>
      <c r="AA91">
        <v>0</v>
      </c>
    </row>
    <row r="92" spans="1:27" ht="15">
      <c r="A92" t="s">
        <v>312</v>
      </c>
      <c r="B92" t="s">
        <v>301</v>
      </c>
      <c r="C92" t="s">
        <v>302</v>
      </c>
      <c r="D92">
        <v>1.53744283536585</v>
      </c>
      <c r="E92" t="s">
        <v>82</v>
      </c>
      <c r="F92" t="s">
        <v>83</v>
      </c>
      <c r="G92" t="s">
        <v>63</v>
      </c>
      <c r="H92" t="s">
        <v>64</v>
      </c>
      <c r="I92" t="s">
        <v>65</v>
      </c>
      <c r="J92">
        <v>17</v>
      </c>
      <c r="K92">
        <v>0.0163</v>
      </c>
      <c r="L92" t="s">
        <v>215</v>
      </c>
      <c r="M92" t="s">
        <v>215</v>
      </c>
      <c r="N92">
        <v>50</v>
      </c>
      <c r="O92">
        <v>94.3216463415</v>
      </c>
      <c r="P92">
        <v>88.6432926829</v>
      </c>
      <c r="Q92">
        <v>44.3216463415</v>
      </c>
      <c r="R92" t="s">
        <v>216</v>
      </c>
      <c r="S92">
        <v>1</v>
      </c>
      <c r="T92">
        <v>1</v>
      </c>
      <c r="U92">
        <v>44.3216463415</v>
      </c>
      <c r="AA92">
        <v>0</v>
      </c>
    </row>
    <row r="93" spans="1:27" ht="15">
      <c r="A93" t="s">
        <v>313</v>
      </c>
      <c r="B93" t="s">
        <v>301</v>
      </c>
      <c r="C93" t="s">
        <v>302</v>
      </c>
      <c r="D93">
        <v>1.62999999999999</v>
      </c>
      <c r="E93" t="s">
        <v>86</v>
      </c>
      <c r="F93" t="s">
        <v>87</v>
      </c>
      <c r="G93" t="s">
        <v>63</v>
      </c>
      <c r="H93" t="s">
        <v>64</v>
      </c>
      <c r="I93" t="s">
        <v>65</v>
      </c>
      <c r="J93">
        <v>18</v>
      </c>
      <c r="K93">
        <v>0.0163</v>
      </c>
      <c r="L93" t="s">
        <v>215</v>
      </c>
      <c r="M93" t="s">
        <v>215</v>
      </c>
      <c r="N93">
        <v>50</v>
      </c>
      <c r="O93">
        <v>100</v>
      </c>
      <c r="P93">
        <v>100</v>
      </c>
      <c r="Q93">
        <v>50</v>
      </c>
      <c r="R93" t="s">
        <v>216</v>
      </c>
      <c r="S93">
        <v>1</v>
      </c>
      <c r="T93">
        <v>1</v>
      </c>
      <c r="U93">
        <v>50</v>
      </c>
      <c r="AA93">
        <v>0</v>
      </c>
    </row>
    <row r="94" spans="1:27" ht="15">
      <c r="A94" t="s">
        <v>314</v>
      </c>
      <c r="B94" t="s">
        <v>301</v>
      </c>
      <c r="C94" t="s">
        <v>302</v>
      </c>
      <c r="D94">
        <v>1.62999999999999</v>
      </c>
      <c r="E94" t="s">
        <v>89</v>
      </c>
      <c r="F94" t="s">
        <v>90</v>
      </c>
      <c r="G94" t="s">
        <v>63</v>
      </c>
      <c r="H94" t="s">
        <v>64</v>
      </c>
      <c r="I94" t="s">
        <v>65</v>
      </c>
      <c r="J94">
        <v>19</v>
      </c>
      <c r="K94">
        <v>0.0163</v>
      </c>
      <c r="L94" t="s">
        <v>215</v>
      </c>
      <c r="M94" t="s">
        <v>215</v>
      </c>
      <c r="N94">
        <v>50</v>
      </c>
      <c r="O94">
        <v>100</v>
      </c>
      <c r="P94">
        <v>100</v>
      </c>
      <c r="Q94">
        <v>50</v>
      </c>
      <c r="R94" t="s">
        <v>216</v>
      </c>
      <c r="S94">
        <v>1</v>
      </c>
      <c r="T94">
        <v>1</v>
      </c>
      <c r="U94">
        <v>50</v>
      </c>
      <c r="AA94">
        <v>0</v>
      </c>
    </row>
    <row r="95" spans="1:27" ht="15">
      <c r="A95" t="s">
        <v>315</v>
      </c>
      <c r="B95" t="s">
        <v>301</v>
      </c>
      <c r="C95" t="s">
        <v>302</v>
      </c>
      <c r="D95">
        <v>1.85870292887029</v>
      </c>
      <c r="E95" t="s">
        <v>92</v>
      </c>
      <c r="F95" t="s">
        <v>93</v>
      </c>
      <c r="G95" t="s">
        <v>63</v>
      </c>
      <c r="H95" t="s">
        <v>94</v>
      </c>
      <c r="I95" t="s">
        <v>95</v>
      </c>
      <c r="J95">
        <v>20</v>
      </c>
      <c r="K95">
        <v>0.0186</v>
      </c>
      <c r="L95" t="s">
        <v>215</v>
      </c>
      <c r="M95" t="s">
        <v>215</v>
      </c>
      <c r="N95">
        <v>50</v>
      </c>
      <c r="O95">
        <v>99.930264993</v>
      </c>
      <c r="P95">
        <v>99.8605299861</v>
      </c>
      <c r="Q95">
        <v>49.930264993</v>
      </c>
      <c r="R95" t="s">
        <v>216</v>
      </c>
      <c r="S95">
        <v>1</v>
      </c>
      <c r="T95">
        <v>1</v>
      </c>
      <c r="U95">
        <v>49.930264993</v>
      </c>
      <c r="AA95">
        <v>0</v>
      </c>
    </row>
    <row r="96" spans="1:27" ht="15">
      <c r="A96" t="s">
        <v>316</v>
      </c>
      <c r="B96" t="s">
        <v>301</v>
      </c>
      <c r="C96" t="s">
        <v>302</v>
      </c>
      <c r="D96">
        <v>1.85999999999999</v>
      </c>
      <c r="E96" t="s">
        <v>97</v>
      </c>
      <c r="F96" t="s">
        <v>98</v>
      </c>
      <c r="G96" t="s">
        <v>63</v>
      </c>
      <c r="H96" t="s">
        <v>94</v>
      </c>
      <c r="I96" t="s">
        <v>95</v>
      </c>
      <c r="J96">
        <v>21</v>
      </c>
      <c r="K96">
        <v>0.0186</v>
      </c>
      <c r="L96" t="s">
        <v>215</v>
      </c>
      <c r="M96" t="s">
        <v>215</v>
      </c>
      <c r="N96">
        <v>50</v>
      </c>
      <c r="O96">
        <v>100</v>
      </c>
      <c r="P96">
        <v>100</v>
      </c>
      <c r="Q96">
        <v>50</v>
      </c>
      <c r="R96" t="s">
        <v>216</v>
      </c>
      <c r="S96">
        <v>1</v>
      </c>
      <c r="T96">
        <v>1</v>
      </c>
      <c r="U96">
        <v>50</v>
      </c>
      <c r="AA96">
        <v>0</v>
      </c>
    </row>
    <row r="97" spans="1:27" ht="15">
      <c r="A97" t="s">
        <v>317</v>
      </c>
      <c r="B97" t="s">
        <v>301</v>
      </c>
      <c r="C97" t="s">
        <v>302</v>
      </c>
      <c r="D97">
        <v>1.85999999999999</v>
      </c>
      <c r="E97" t="s">
        <v>100</v>
      </c>
      <c r="F97" t="s">
        <v>101</v>
      </c>
      <c r="G97" t="s">
        <v>63</v>
      </c>
      <c r="H97" t="s">
        <v>94</v>
      </c>
      <c r="I97" t="s">
        <v>95</v>
      </c>
      <c r="J97">
        <v>22</v>
      </c>
      <c r="K97">
        <v>0.0186</v>
      </c>
      <c r="L97" t="s">
        <v>215</v>
      </c>
      <c r="M97" t="s">
        <v>215</v>
      </c>
      <c r="N97">
        <v>50</v>
      </c>
      <c r="O97">
        <v>100</v>
      </c>
      <c r="P97">
        <v>100</v>
      </c>
      <c r="Q97">
        <v>50</v>
      </c>
      <c r="R97" t="s">
        <v>216</v>
      </c>
      <c r="S97">
        <v>1</v>
      </c>
      <c r="T97">
        <v>1</v>
      </c>
      <c r="U97">
        <v>50</v>
      </c>
      <c r="AA97">
        <v>0</v>
      </c>
    </row>
    <row r="98" spans="1:27" ht="15">
      <c r="A98" t="s">
        <v>318</v>
      </c>
      <c r="B98" t="s">
        <v>301</v>
      </c>
      <c r="C98" t="s">
        <v>302</v>
      </c>
      <c r="D98">
        <v>1.75342398884239</v>
      </c>
      <c r="E98" t="s">
        <v>103</v>
      </c>
      <c r="F98" t="s">
        <v>104</v>
      </c>
      <c r="G98" t="s">
        <v>63</v>
      </c>
      <c r="H98" t="s">
        <v>94</v>
      </c>
      <c r="I98" t="s">
        <v>95</v>
      </c>
      <c r="J98">
        <v>23</v>
      </c>
      <c r="K98">
        <v>0.0186</v>
      </c>
      <c r="L98" t="s">
        <v>215</v>
      </c>
      <c r="M98" t="s">
        <v>215</v>
      </c>
      <c r="N98">
        <v>50</v>
      </c>
      <c r="O98">
        <v>94.270106927</v>
      </c>
      <c r="P98">
        <v>88.540213854</v>
      </c>
      <c r="Q98">
        <v>44.270106927</v>
      </c>
      <c r="R98" t="s">
        <v>216</v>
      </c>
      <c r="S98">
        <v>1</v>
      </c>
      <c r="T98">
        <v>1</v>
      </c>
      <c r="U98">
        <v>44.270106927</v>
      </c>
      <c r="AA98">
        <v>0</v>
      </c>
    </row>
    <row r="99" spans="1:27" ht="15">
      <c r="A99" t="s">
        <v>319</v>
      </c>
      <c r="B99" t="s">
        <v>301</v>
      </c>
      <c r="C99" t="s">
        <v>302</v>
      </c>
      <c r="D99">
        <v>1.85999999999999</v>
      </c>
      <c r="E99" t="s">
        <v>106</v>
      </c>
      <c r="F99" t="s">
        <v>107</v>
      </c>
      <c r="G99" t="s">
        <v>63</v>
      </c>
      <c r="H99" t="s">
        <v>94</v>
      </c>
      <c r="I99" t="s">
        <v>95</v>
      </c>
      <c r="J99">
        <v>24</v>
      </c>
      <c r="K99">
        <v>0.0186</v>
      </c>
      <c r="L99" t="s">
        <v>215</v>
      </c>
      <c r="M99" t="s">
        <v>215</v>
      </c>
      <c r="N99">
        <v>50</v>
      </c>
      <c r="O99">
        <v>100</v>
      </c>
      <c r="P99">
        <v>100</v>
      </c>
      <c r="Q99">
        <v>50</v>
      </c>
      <c r="R99" t="s">
        <v>216</v>
      </c>
      <c r="S99">
        <v>1</v>
      </c>
      <c r="T99">
        <v>1</v>
      </c>
      <c r="U99">
        <v>50</v>
      </c>
      <c r="AA99">
        <v>0</v>
      </c>
    </row>
    <row r="100" spans="1:27" ht="15">
      <c r="A100" t="s">
        <v>320</v>
      </c>
      <c r="B100" t="s">
        <v>301</v>
      </c>
      <c r="C100" t="s">
        <v>302</v>
      </c>
      <c r="D100">
        <v>1.12623853211009</v>
      </c>
      <c r="E100" t="s">
        <v>109</v>
      </c>
      <c r="F100" t="s">
        <v>110</v>
      </c>
      <c r="G100" t="s">
        <v>63</v>
      </c>
      <c r="H100" t="s">
        <v>94</v>
      </c>
      <c r="I100" t="s">
        <v>95</v>
      </c>
      <c r="J100">
        <v>25</v>
      </c>
      <c r="K100">
        <v>0.0186</v>
      </c>
      <c r="L100" t="s">
        <v>215</v>
      </c>
      <c r="M100" t="s">
        <v>215</v>
      </c>
      <c r="N100">
        <v>50</v>
      </c>
      <c r="O100">
        <v>60.5504587156</v>
      </c>
      <c r="P100">
        <v>21.1009174312</v>
      </c>
      <c r="Q100">
        <v>10.5504587156</v>
      </c>
      <c r="R100" t="s">
        <v>216</v>
      </c>
      <c r="S100">
        <v>1</v>
      </c>
      <c r="T100">
        <v>1</v>
      </c>
      <c r="U100">
        <v>10.5504587156</v>
      </c>
      <c r="AA100">
        <v>0</v>
      </c>
    </row>
    <row r="101" spans="1:27" ht="15">
      <c r="A101" t="s">
        <v>321</v>
      </c>
      <c r="B101" t="s">
        <v>301</v>
      </c>
      <c r="C101" t="s">
        <v>302</v>
      </c>
      <c r="D101">
        <v>1.85999999999999</v>
      </c>
      <c r="E101" t="s">
        <v>112</v>
      </c>
      <c r="F101" t="s">
        <v>113</v>
      </c>
      <c r="G101" t="s">
        <v>63</v>
      </c>
      <c r="H101" t="s">
        <v>94</v>
      </c>
      <c r="I101" t="s">
        <v>95</v>
      </c>
      <c r="J101">
        <v>26</v>
      </c>
      <c r="K101">
        <v>0.0186</v>
      </c>
      <c r="L101" t="s">
        <v>215</v>
      </c>
      <c r="M101" t="s">
        <v>215</v>
      </c>
      <c r="N101">
        <v>50</v>
      </c>
      <c r="O101">
        <v>100</v>
      </c>
      <c r="P101">
        <v>100</v>
      </c>
      <c r="Q101">
        <v>50</v>
      </c>
      <c r="R101" t="s">
        <v>216</v>
      </c>
      <c r="S101">
        <v>1</v>
      </c>
      <c r="T101">
        <v>1</v>
      </c>
      <c r="U101">
        <v>50</v>
      </c>
      <c r="AA101">
        <v>0</v>
      </c>
    </row>
    <row r="102" spans="1:27" ht="15">
      <c r="A102" t="s">
        <v>322</v>
      </c>
      <c r="B102" t="s">
        <v>301</v>
      </c>
      <c r="C102" t="s">
        <v>302</v>
      </c>
      <c r="D102">
        <v>1.15401529051987</v>
      </c>
      <c r="E102" t="s">
        <v>116</v>
      </c>
      <c r="F102" t="s">
        <v>117</v>
      </c>
      <c r="G102" t="s">
        <v>63</v>
      </c>
      <c r="H102" t="s">
        <v>118</v>
      </c>
      <c r="I102" t="s">
        <v>119</v>
      </c>
      <c r="J102">
        <v>27</v>
      </c>
      <c r="K102">
        <v>0.0217</v>
      </c>
      <c r="L102" t="s">
        <v>215</v>
      </c>
      <c r="M102" t="s">
        <v>215</v>
      </c>
      <c r="N102">
        <v>50</v>
      </c>
      <c r="O102">
        <v>53.1804281346</v>
      </c>
      <c r="P102">
        <v>6.36085626911</v>
      </c>
      <c r="Q102">
        <v>3.18042813456</v>
      </c>
      <c r="R102" t="s">
        <v>216</v>
      </c>
      <c r="S102">
        <v>1</v>
      </c>
      <c r="T102">
        <v>1</v>
      </c>
      <c r="U102">
        <v>3.18042813456</v>
      </c>
      <c r="AA102">
        <v>0</v>
      </c>
    </row>
    <row r="103" spans="1:27" ht="15">
      <c r="A103" t="s">
        <v>323</v>
      </c>
      <c r="B103" t="s">
        <v>301</v>
      </c>
      <c r="C103" t="s">
        <v>302</v>
      </c>
      <c r="D103">
        <v>1.62532128514056</v>
      </c>
      <c r="E103" t="s">
        <v>121</v>
      </c>
      <c r="F103" t="s">
        <v>122</v>
      </c>
      <c r="G103" t="s">
        <v>63</v>
      </c>
      <c r="H103" t="s">
        <v>118</v>
      </c>
      <c r="I103" t="s">
        <v>119</v>
      </c>
      <c r="J103">
        <v>28</v>
      </c>
      <c r="K103">
        <v>0.0217</v>
      </c>
      <c r="L103" t="s">
        <v>215</v>
      </c>
      <c r="M103" t="s">
        <v>215</v>
      </c>
      <c r="N103">
        <v>50</v>
      </c>
      <c r="O103">
        <v>74.8995983936</v>
      </c>
      <c r="P103">
        <v>49.7991967871</v>
      </c>
      <c r="Q103">
        <v>24.8995983936</v>
      </c>
      <c r="R103" t="s">
        <v>216</v>
      </c>
      <c r="S103">
        <v>1</v>
      </c>
      <c r="T103">
        <v>1</v>
      </c>
      <c r="U103">
        <v>24.8995983936</v>
      </c>
      <c r="AA103">
        <v>0</v>
      </c>
    </row>
    <row r="104" spans="1:27" ht="15">
      <c r="A104" t="s">
        <v>324</v>
      </c>
      <c r="B104" t="s">
        <v>301</v>
      </c>
      <c r="C104" t="s">
        <v>302</v>
      </c>
      <c r="D104">
        <v>2.01073394495412</v>
      </c>
      <c r="E104" t="s">
        <v>124</v>
      </c>
      <c r="F104" t="s">
        <v>125</v>
      </c>
      <c r="G104" t="s">
        <v>63</v>
      </c>
      <c r="H104" t="s">
        <v>118</v>
      </c>
      <c r="I104" t="s">
        <v>119</v>
      </c>
      <c r="J104">
        <v>29</v>
      </c>
      <c r="K104">
        <v>0.0217</v>
      </c>
      <c r="L104" t="s">
        <v>215</v>
      </c>
      <c r="M104" t="s">
        <v>215</v>
      </c>
      <c r="N104">
        <v>50</v>
      </c>
      <c r="O104">
        <v>92.6605504587</v>
      </c>
      <c r="P104">
        <v>85.3211009174</v>
      </c>
      <c r="Q104">
        <v>42.6605504587</v>
      </c>
      <c r="R104" t="s">
        <v>216</v>
      </c>
      <c r="S104">
        <v>1</v>
      </c>
      <c r="T104">
        <v>1</v>
      </c>
      <c r="U104">
        <v>42.6605504587</v>
      </c>
      <c r="AA104">
        <v>0</v>
      </c>
    </row>
    <row r="105" spans="1:27" ht="15">
      <c r="A105" t="s">
        <v>325</v>
      </c>
      <c r="B105" t="s">
        <v>301</v>
      </c>
      <c r="C105" t="s">
        <v>302</v>
      </c>
      <c r="D105">
        <v>1.84947706422018</v>
      </c>
      <c r="E105" t="s">
        <v>127</v>
      </c>
      <c r="F105" t="s">
        <v>128</v>
      </c>
      <c r="G105" t="s">
        <v>63</v>
      </c>
      <c r="H105" t="s">
        <v>118</v>
      </c>
      <c r="I105" t="s">
        <v>119</v>
      </c>
      <c r="J105">
        <v>30</v>
      </c>
      <c r="K105">
        <v>0.0217</v>
      </c>
      <c r="L105" t="s">
        <v>215</v>
      </c>
      <c r="M105" t="s">
        <v>215</v>
      </c>
      <c r="N105">
        <v>50</v>
      </c>
      <c r="O105">
        <v>85.2293577982</v>
      </c>
      <c r="P105">
        <v>70.4587155963</v>
      </c>
      <c r="Q105">
        <v>35.2293577982</v>
      </c>
      <c r="R105" t="s">
        <v>216</v>
      </c>
      <c r="S105">
        <v>1</v>
      </c>
      <c r="T105">
        <v>1</v>
      </c>
      <c r="U105">
        <v>35.2293577982</v>
      </c>
      <c r="AA105">
        <v>0</v>
      </c>
    </row>
    <row r="106" spans="1:27" ht="15">
      <c r="A106" t="s">
        <v>326</v>
      </c>
      <c r="B106" t="s">
        <v>301</v>
      </c>
      <c r="C106" t="s">
        <v>302</v>
      </c>
      <c r="D106">
        <v>1.29735474006116</v>
      </c>
      <c r="E106" t="s">
        <v>130</v>
      </c>
      <c r="F106" t="s">
        <v>131</v>
      </c>
      <c r="G106" t="s">
        <v>63</v>
      </c>
      <c r="H106" t="s">
        <v>118</v>
      </c>
      <c r="I106" t="s">
        <v>119</v>
      </c>
      <c r="J106">
        <v>31</v>
      </c>
      <c r="K106">
        <v>0.0217</v>
      </c>
      <c r="L106" t="s">
        <v>215</v>
      </c>
      <c r="M106" t="s">
        <v>215</v>
      </c>
      <c r="N106">
        <v>50</v>
      </c>
      <c r="O106">
        <v>59.7859327217</v>
      </c>
      <c r="P106">
        <v>19.5718654434</v>
      </c>
      <c r="Q106">
        <v>9.78593272171</v>
      </c>
      <c r="R106" t="s">
        <v>216</v>
      </c>
      <c r="S106">
        <v>1</v>
      </c>
      <c r="T106">
        <v>1</v>
      </c>
      <c r="U106">
        <v>9.78593272171</v>
      </c>
      <c r="AA106">
        <v>0</v>
      </c>
    </row>
    <row r="107" spans="1:27" ht="15">
      <c r="A107" t="s">
        <v>327</v>
      </c>
      <c r="B107" t="s">
        <v>301</v>
      </c>
      <c r="C107" t="s">
        <v>302</v>
      </c>
      <c r="D107">
        <v>1.26616513761467</v>
      </c>
      <c r="E107" t="s">
        <v>133</v>
      </c>
      <c r="F107" t="s">
        <v>134</v>
      </c>
      <c r="G107" t="s">
        <v>63</v>
      </c>
      <c r="H107" t="s">
        <v>118</v>
      </c>
      <c r="I107" t="s">
        <v>119</v>
      </c>
      <c r="J107">
        <v>32</v>
      </c>
      <c r="K107">
        <v>0.0217</v>
      </c>
      <c r="L107" t="s">
        <v>215</v>
      </c>
      <c r="M107" t="s">
        <v>215</v>
      </c>
      <c r="N107">
        <v>50</v>
      </c>
      <c r="O107">
        <v>58.3486238532</v>
      </c>
      <c r="P107">
        <v>16.6972477064</v>
      </c>
      <c r="Q107">
        <v>8.34862385321</v>
      </c>
      <c r="R107" t="s">
        <v>216</v>
      </c>
      <c r="S107">
        <v>1</v>
      </c>
      <c r="T107">
        <v>1</v>
      </c>
      <c r="U107">
        <v>8.34862385321</v>
      </c>
      <c r="AA107">
        <v>0</v>
      </c>
    </row>
    <row r="108" spans="1:27" ht="15">
      <c r="A108" t="s">
        <v>328</v>
      </c>
      <c r="B108" t="s">
        <v>301</v>
      </c>
      <c r="C108" t="s">
        <v>302</v>
      </c>
      <c r="D108">
        <v>2.88300120772946</v>
      </c>
      <c r="E108" t="s">
        <v>136</v>
      </c>
      <c r="F108" t="s">
        <v>137</v>
      </c>
      <c r="G108" t="s">
        <v>63</v>
      </c>
      <c r="H108" t="s">
        <v>52</v>
      </c>
      <c r="I108" t="s">
        <v>138</v>
      </c>
      <c r="J108">
        <v>33</v>
      </c>
      <c r="K108">
        <v>0.0325</v>
      </c>
      <c r="L108" t="s">
        <v>215</v>
      </c>
      <c r="M108" t="s">
        <v>215</v>
      </c>
      <c r="N108">
        <v>50</v>
      </c>
      <c r="O108">
        <v>88.7077294686</v>
      </c>
      <c r="P108">
        <v>77.4154589372</v>
      </c>
      <c r="Q108">
        <v>38.7077294686</v>
      </c>
      <c r="R108" t="s">
        <v>216</v>
      </c>
      <c r="S108">
        <v>1</v>
      </c>
      <c r="T108">
        <v>1</v>
      </c>
      <c r="U108">
        <v>38.7077294686</v>
      </c>
      <c r="AA108">
        <v>0</v>
      </c>
    </row>
    <row r="109" spans="1:27" ht="15">
      <c r="A109" t="s">
        <v>329</v>
      </c>
      <c r="B109" t="s">
        <v>301</v>
      </c>
      <c r="C109" t="s">
        <v>302</v>
      </c>
      <c r="D109">
        <v>3.20693863319386</v>
      </c>
      <c r="E109" t="s">
        <v>140</v>
      </c>
      <c r="F109" t="s">
        <v>141</v>
      </c>
      <c r="G109" t="s">
        <v>63</v>
      </c>
      <c r="H109" t="s">
        <v>52</v>
      </c>
      <c r="I109" t="s">
        <v>138</v>
      </c>
      <c r="J109">
        <v>34</v>
      </c>
      <c r="K109">
        <v>0.0325</v>
      </c>
      <c r="L109" t="s">
        <v>215</v>
      </c>
      <c r="M109" t="s">
        <v>215</v>
      </c>
      <c r="N109">
        <v>50</v>
      </c>
      <c r="O109">
        <v>98.6750348675</v>
      </c>
      <c r="P109">
        <v>97.350069735</v>
      </c>
      <c r="Q109">
        <v>48.6750348675</v>
      </c>
      <c r="R109" t="s">
        <v>216</v>
      </c>
      <c r="S109">
        <v>1</v>
      </c>
      <c r="T109">
        <v>1</v>
      </c>
      <c r="U109">
        <v>48.6750348675</v>
      </c>
      <c r="AA109">
        <v>0</v>
      </c>
    </row>
    <row r="110" spans="1:27" ht="15">
      <c r="A110" t="s">
        <v>330</v>
      </c>
      <c r="B110" t="s">
        <v>301</v>
      </c>
      <c r="C110" t="s">
        <v>302</v>
      </c>
      <c r="D110">
        <v>2.99012087401208</v>
      </c>
      <c r="E110" t="s">
        <v>143</v>
      </c>
      <c r="F110" t="s">
        <v>144</v>
      </c>
      <c r="G110" t="s">
        <v>63</v>
      </c>
      <c r="H110" t="s">
        <v>52</v>
      </c>
      <c r="I110" t="s">
        <v>138</v>
      </c>
      <c r="J110">
        <v>35</v>
      </c>
      <c r="K110">
        <v>0.0325</v>
      </c>
      <c r="L110" t="s">
        <v>215</v>
      </c>
      <c r="M110" t="s">
        <v>215</v>
      </c>
      <c r="N110">
        <v>50</v>
      </c>
      <c r="O110">
        <v>92.0037192004</v>
      </c>
      <c r="P110">
        <v>84.0074384007</v>
      </c>
      <c r="Q110">
        <v>42.0037192004</v>
      </c>
      <c r="R110" t="s">
        <v>216</v>
      </c>
      <c r="S110">
        <v>1</v>
      </c>
      <c r="T110">
        <v>1</v>
      </c>
      <c r="U110">
        <v>42.0037192004</v>
      </c>
      <c r="AA110">
        <v>0</v>
      </c>
    </row>
    <row r="111" spans="1:27" ht="15">
      <c r="A111" t="s">
        <v>331</v>
      </c>
      <c r="B111" t="s">
        <v>301</v>
      </c>
      <c r="C111" t="s">
        <v>302</v>
      </c>
      <c r="D111">
        <v>3.14180659934241</v>
      </c>
      <c r="E111" t="s">
        <v>146</v>
      </c>
      <c r="F111" t="s">
        <v>147</v>
      </c>
      <c r="G111" t="s">
        <v>63</v>
      </c>
      <c r="H111" t="s">
        <v>52</v>
      </c>
      <c r="I111" t="s">
        <v>138</v>
      </c>
      <c r="J111">
        <v>36</v>
      </c>
      <c r="K111">
        <v>0.0325</v>
      </c>
      <c r="L111" t="s">
        <v>215</v>
      </c>
      <c r="M111" t="s">
        <v>215</v>
      </c>
      <c r="N111">
        <v>50</v>
      </c>
      <c r="O111">
        <v>96.6709722875</v>
      </c>
      <c r="P111">
        <v>93.3419445749</v>
      </c>
      <c r="Q111">
        <v>46.6709722875</v>
      </c>
      <c r="R111" t="s">
        <v>216</v>
      </c>
      <c r="S111">
        <v>1</v>
      </c>
      <c r="T111">
        <v>1</v>
      </c>
      <c r="U111">
        <v>46.6709722875</v>
      </c>
      <c r="AA111">
        <v>0</v>
      </c>
    </row>
    <row r="112" spans="1:27" ht="15">
      <c r="A112" t="s">
        <v>332</v>
      </c>
      <c r="B112" t="s">
        <v>301</v>
      </c>
      <c r="C112" t="s">
        <v>302</v>
      </c>
      <c r="D112">
        <v>3.04026911314984</v>
      </c>
      <c r="E112" t="s">
        <v>149</v>
      </c>
      <c r="F112" t="s">
        <v>150</v>
      </c>
      <c r="G112" t="s">
        <v>63</v>
      </c>
      <c r="H112" t="s">
        <v>151</v>
      </c>
      <c r="I112" t="s">
        <v>152</v>
      </c>
      <c r="J112">
        <v>37</v>
      </c>
      <c r="K112">
        <v>0.0433</v>
      </c>
      <c r="L112" t="s">
        <v>215</v>
      </c>
      <c r="M112" t="s">
        <v>215</v>
      </c>
      <c r="N112">
        <v>50</v>
      </c>
      <c r="O112">
        <v>70.2140672783</v>
      </c>
      <c r="P112">
        <v>40.4281345566</v>
      </c>
      <c r="Q112">
        <v>20.2140672783</v>
      </c>
      <c r="R112" t="s">
        <v>216</v>
      </c>
      <c r="S112">
        <v>1</v>
      </c>
      <c r="T112">
        <v>1</v>
      </c>
      <c r="U112">
        <v>20.2140672783</v>
      </c>
      <c r="AA112">
        <v>0</v>
      </c>
    </row>
    <row r="113" spans="1:27" ht="15">
      <c r="A113" t="s">
        <v>333</v>
      </c>
      <c r="B113" t="s">
        <v>301</v>
      </c>
      <c r="C113" t="s">
        <v>302</v>
      </c>
      <c r="D113">
        <v>3.75531498470947</v>
      </c>
      <c r="E113" t="s">
        <v>154</v>
      </c>
      <c r="F113" t="s">
        <v>155</v>
      </c>
      <c r="G113" t="s">
        <v>63</v>
      </c>
      <c r="H113" t="s">
        <v>151</v>
      </c>
      <c r="I113" t="s">
        <v>152</v>
      </c>
      <c r="J113">
        <v>38</v>
      </c>
      <c r="K113">
        <v>0.0433</v>
      </c>
      <c r="L113" t="s">
        <v>215</v>
      </c>
      <c r="M113" t="s">
        <v>215</v>
      </c>
      <c r="N113">
        <v>50</v>
      </c>
      <c r="O113">
        <v>86.7278287462</v>
      </c>
      <c r="P113">
        <v>73.4556574924</v>
      </c>
      <c r="Q113">
        <v>36.7278287462</v>
      </c>
      <c r="R113" t="s">
        <v>216</v>
      </c>
      <c r="S113">
        <v>1</v>
      </c>
      <c r="T113">
        <v>1</v>
      </c>
      <c r="U113">
        <v>36.7278287462</v>
      </c>
      <c r="AA113">
        <v>0</v>
      </c>
    </row>
    <row r="114" spans="1:27" ht="15">
      <c r="A114" t="s">
        <v>334</v>
      </c>
      <c r="B114" t="s">
        <v>301</v>
      </c>
      <c r="C114" t="s">
        <v>302</v>
      </c>
      <c r="D114">
        <v>4.02478134556574</v>
      </c>
      <c r="E114" t="s">
        <v>157</v>
      </c>
      <c r="F114" t="s">
        <v>158</v>
      </c>
      <c r="G114" t="s">
        <v>63</v>
      </c>
      <c r="H114" t="s">
        <v>151</v>
      </c>
      <c r="I114" t="s">
        <v>152</v>
      </c>
      <c r="J114">
        <v>39</v>
      </c>
      <c r="K114">
        <v>0.0433</v>
      </c>
      <c r="L114" t="s">
        <v>215</v>
      </c>
      <c r="M114" t="s">
        <v>215</v>
      </c>
      <c r="N114">
        <v>50</v>
      </c>
      <c r="O114">
        <v>92.9510703364</v>
      </c>
      <c r="P114">
        <v>85.9021406728</v>
      </c>
      <c r="Q114">
        <v>42.9510703364</v>
      </c>
      <c r="R114" t="s">
        <v>216</v>
      </c>
      <c r="S114">
        <v>1</v>
      </c>
      <c r="T114">
        <v>1</v>
      </c>
      <c r="U114">
        <v>42.9510703364</v>
      </c>
      <c r="AA114">
        <v>0</v>
      </c>
    </row>
    <row r="115" spans="1:27" ht="15">
      <c r="A115" t="s">
        <v>336</v>
      </c>
      <c r="B115" t="s">
        <v>301</v>
      </c>
      <c r="C115" t="s">
        <v>302</v>
      </c>
      <c r="D115">
        <v>0</v>
      </c>
      <c r="E115" t="s">
        <v>50</v>
      </c>
      <c r="F115" t="s">
        <v>51</v>
      </c>
      <c r="G115" t="s">
        <v>31</v>
      </c>
      <c r="H115" t="s">
        <v>221</v>
      </c>
      <c r="I115" t="s">
        <v>222</v>
      </c>
      <c r="J115">
        <v>9</v>
      </c>
      <c r="K115">
        <v>0.0417</v>
      </c>
      <c r="L115" t="s">
        <v>34</v>
      </c>
      <c r="M115" t="s">
        <v>66</v>
      </c>
      <c r="N115">
        <v>0</v>
      </c>
      <c r="O115">
        <v>0</v>
      </c>
      <c r="P115">
        <v>0</v>
      </c>
      <c r="Q115">
        <v>0</v>
      </c>
      <c r="R115" t="s">
        <v>216</v>
      </c>
      <c r="S115">
        <v>1</v>
      </c>
      <c r="T115">
        <v>1</v>
      </c>
      <c r="U115">
        <v>0</v>
      </c>
      <c r="W115">
        <v>0</v>
      </c>
      <c r="X115">
        <v>0</v>
      </c>
      <c r="Y115" t="s">
        <v>66</v>
      </c>
      <c r="Z115">
        <v>33.33</v>
      </c>
      <c r="AA115">
        <v>0</v>
      </c>
    </row>
    <row r="116" spans="1:27" ht="15">
      <c r="A116" t="s">
        <v>338</v>
      </c>
      <c r="B116" t="s">
        <v>301</v>
      </c>
      <c r="C116" t="s">
        <v>302</v>
      </c>
      <c r="D116">
        <v>3.33</v>
      </c>
      <c r="E116" t="s">
        <v>160</v>
      </c>
      <c r="F116" t="s">
        <v>161</v>
      </c>
      <c r="G116" t="s">
        <v>162</v>
      </c>
      <c r="I116" t="s">
        <v>163</v>
      </c>
      <c r="J116">
        <v>1</v>
      </c>
      <c r="K116">
        <v>0.0333</v>
      </c>
      <c r="L116" t="s">
        <v>34</v>
      </c>
      <c r="M116" t="s">
        <v>164</v>
      </c>
      <c r="N116">
        <v>100</v>
      </c>
      <c r="O116">
        <v>100</v>
      </c>
      <c r="P116">
        <v>0</v>
      </c>
      <c r="Q116">
        <v>0</v>
      </c>
      <c r="R116" t="s">
        <v>216</v>
      </c>
      <c r="S116">
        <v>1</v>
      </c>
      <c r="T116">
        <v>1</v>
      </c>
      <c r="U116">
        <v>0</v>
      </c>
      <c r="W116">
        <v>0</v>
      </c>
      <c r="X116">
        <v>100</v>
      </c>
      <c r="Z116">
        <v>0</v>
      </c>
      <c r="AA116">
        <v>100</v>
      </c>
    </row>
    <row r="117" spans="1:27" ht="15">
      <c r="A117" t="s">
        <v>339</v>
      </c>
      <c r="B117" t="s">
        <v>301</v>
      </c>
      <c r="C117" t="s">
        <v>302</v>
      </c>
      <c r="D117">
        <v>2.8305</v>
      </c>
      <c r="E117" t="s">
        <v>166</v>
      </c>
      <c r="F117" t="s">
        <v>167</v>
      </c>
      <c r="G117" t="s">
        <v>162</v>
      </c>
      <c r="I117" t="s">
        <v>163</v>
      </c>
      <c r="J117">
        <v>2</v>
      </c>
      <c r="K117">
        <v>0.0333</v>
      </c>
      <c r="L117" t="s">
        <v>34</v>
      </c>
      <c r="M117" t="s">
        <v>164</v>
      </c>
      <c r="N117">
        <v>85</v>
      </c>
      <c r="O117">
        <v>85</v>
      </c>
      <c r="P117">
        <v>0</v>
      </c>
      <c r="Q117">
        <v>0</v>
      </c>
      <c r="R117" t="s">
        <v>216</v>
      </c>
      <c r="S117">
        <v>1</v>
      </c>
      <c r="T117">
        <v>1</v>
      </c>
      <c r="U117">
        <v>0</v>
      </c>
      <c r="W117">
        <v>0</v>
      </c>
      <c r="X117">
        <v>85</v>
      </c>
      <c r="Z117">
        <v>0</v>
      </c>
      <c r="AA117">
        <v>85</v>
      </c>
    </row>
    <row r="118" spans="1:27" ht="15">
      <c r="A118" t="s">
        <v>340</v>
      </c>
      <c r="B118" t="s">
        <v>301</v>
      </c>
      <c r="C118" t="s">
        <v>302</v>
      </c>
      <c r="D118">
        <v>3.33</v>
      </c>
      <c r="E118" t="s">
        <v>169</v>
      </c>
      <c r="F118" t="s">
        <v>170</v>
      </c>
      <c r="G118" t="s">
        <v>162</v>
      </c>
      <c r="I118" t="s">
        <v>163</v>
      </c>
      <c r="J118">
        <v>3</v>
      </c>
      <c r="K118">
        <v>0.0333</v>
      </c>
      <c r="L118" t="s">
        <v>34</v>
      </c>
      <c r="M118" t="s">
        <v>164</v>
      </c>
      <c r="N118">
        <v>100</v>
      </c>
      <c r="O118">
        <v>100</v>
      </c>
      <c r="P118">
        <v>0</v>
      </c>
      <c r="Q118">
        <v>0</v>
      </c>
      <c r="R118" t="s">
        <v>216</v>
      </c>
      <c r="S118">
        <v>1</v>
      </c>
      <c r="T118">
        <v>1</v>
      </c>
      <c r="U118">
        <v>0</v>
      </c>
      <c r="W118">
        <v>0</v>
      </c>
      <c r="X118">
        <v>100</v>
      </c>
      <c r="Z118">
        <v>0</v>
      </c>
      <c r="AA118">
        <v>100</v>
      </c>
    </row>
    <row r="119" spans="1:27" ht="15">
      <c r="A119" t="s">
        <v>341</v>
      </c>
      <c r="B119" t="s">
        <v>342</v>
      </c>
      <c r="C119" t="s">
        <v>343</v>
      </c>
      <c r="D119">
        <v>2.43698673404927</v>
      </c>
      <c r="E119" t="s">
        <v>140</v>
      </c>
      <c r="F119" t="s">
        <v>141</v>
      </c>
      <c r="G119" t="s">
        <v>63</v>
      </c>
      <c r="H119" t="s">
        <v>52</v>
      </c>
      <c r="I119" t="s">
        <v>138</v>
      </c>
      <c r="J119">
        <v>34</v>
      </c>
      <c r="K119">
        <v>0.0325</v>
      </c>
      <c r="L119" t="s">
        <v>215</v>
      </c>
      <c r="M119" t="s">
        <v>215</v>
      </c>
      <c r="N119">
        <v>50</v>
      </c>
      <c r="O119">
        <v>74.9842072015</v>
      </c>
      <c r="P119">
        <v>99.9368288061</v>
      </c>
      <c r="Q119">
        <v>49.968414403</v>
      </c>
      <c r="R119" t="s">
        <v>344</v>
      </c>
      <c r="S119">
        <v>0.5</v>
      </c>
      <c r="T119">
        <v>0.5</v>
      </c>
      <c r="U119">
        <v>24.9842072015</v>
      </c>
      <c r="AA119">
        <v>0</v>
      </c>
    </row>
    <row r="120" spans="1:27" ht="15">
      <c r="A120" t="s">
        <v>345</v>
      </c>
      <c r="B120" t="s">
        <v>342</v>
      </c>
      <c r="C120" t="s">
        <v>343</v>
      </c>
      <c r="D120">
        <v>2.43005764371446</v>
      </c>
      <c r="E120" t="s">
        <v>143</v>
      </c>
      <c r="F120" t="s">
        <v>144</v>
      </c>
      <c r="G120" t="s">
        <v>63</v>
      </c>
      <c r="H120" t="s">
        <v>52</v>
      </c>
      <c r="I120" t="s">
        <v>138</v>
      </c>
      <c r="J120">
        <v>35</v>
      </c>
      <c r="K120">
        <v>0.0325</v>
      </c>
      <c r="L120" t="s">
        <v>215</v>
      </c>
      <c r="M120" t="s">
        <v>215</v>
      </c>
      <c r="N120">
        <v>50</v>
      </c>
      <c r="O120">
        <v>74.771004422</v>
      </c>
      <c r="P120">
        <v>99.0840176879</v>
      </c>
      <c r="Q120">
        <v>49.542008844</v>
      </c>
      <c r="R120" t="s">
        <v>344</v>
      </c>
      <c r="S120">
        <v>0.5</v>
      </c>
      <c r="T120">
        <v>0.5</v>
      </c>
      <c r="U120">
        <v>24.771004422</v>
      </c>
      <c r="AA120">
        <v>0</v>
      </c>
    </row>
    <row r="121" spans="1:27" ht="15">
      <c r="A121" t="s">
        <v>366</v>
      </c>
      <c r="B121" t="s">
        <v>342</v>
      </c>
      <c r="C121" t="s">
        <v>343</v>
      </c>
      <c r="D121">
        <v>4.17</v>
      </c>
      <c r="E121" t="s">
        <v>50</v>
      </c>
      <c r="F121" t="s">
        <v>51</v>
      </c>
      <c r="G121" t="s">
        <v>31</v>
      </c>
      <c r="H121" t="s">
        <v>221</v>
      </c>
      <c r="I121" t="s">
        <v>222</v>
      </c>
      <c r="J121">
        <v>9</v>
      </c>
      <c r="K121">
        <v>0.0417</v>
      </c>
      <c r="L121" t="s">
        <v>215</v>
      </c>
      <c r="M121" t="s">
        <v>215</v>
      </c>
      <c r="N121">
        <v>50</v>
      </c>
      <c r="O121">
        <v>100</v>
      </c>
      <c r="P121">
        <v>100</v>
      </c>
      <c r="Q121">
        <v>50</v>
      </c>
      <c r="R121" t="s">
        <v>344</v>
      </c>
      <c r="S121">
        <v>0.5</v>
      </c>
      <c r="T121">
        <v>1</v>
      </c>
      <c r="U121">
        <v>50</v>
      </c>
      <c r="AA121">
        <v>0</v>
      </c>
    </row>
    <row r="122" spans="1:27" ht="15">
      <c r="A122" t="s">
        <v>346</v>
      </c>
      <c r="B122" t="s">
        <v>342</v>
      </c>
      <c r="C122" t="s">
        <v>343</v>
      </c>
      <c r="D122">
        <v>1.21349020846494</v>
      </c>
      <c r="E122" t="s">
        <v>61</v>
      </c>
      <c r="F122" t="s">
        <v>62</v>
      </c>
      <c r="G122" t="s">
        <v>63</v>
      </c>
      <c r="H122" t="s">
        <v>64</v>
      </c>
      <c r="I122" t="s">
        <v>65</v>
      </c>
      <c r="J122">
        <v>12</v>
      </c>
      <c r="K122">
        <v>0.0163</v>
      </c>
      <c r="L122" t="s">
        <v>215</v>
      </c>
      <c r="M122" t="s">
        <v>215</v>
      </c>
      <c r="N122">
        <v>50</v>
      </c>
      <c r="O122">
        <v>74.4472520531</v>
      </c>
      <c r="P122">
        <v>97.7890082123</v>
      </c>
      <c r="Q122">
        <v>48.8945041061</v>
      </c>
      <c r="R122" t="s">
        <v>344</v>
      </c>
      <c r="S122">
        <v>0.5</v>
      </c>
      <c r="T122">
        <v>0.5</v>
      </c>
      <c r="U122">
        <v>24.4472520531</v>
      </c>
      <c r="AA122">
        <v>0</v>
      </c>
    </row>
    <row r="123" spans="1:27" ht="15">
      <c r="A123" t="s">
        <v>347</v>
      </c>
      <c r="B123" t="s">
        <v>342</v>
      </c>
      <c r="C123" t="s">
        <v>343</v>
      </c>
      <c r="D123">
        <v>1.2225</v>
      </c>
      <c r="E123" t="s">
        <v>68</v>
      </c>
      <c r="F123" t="s">
        <v>69</v>
      </c>
      <c r="G123" t="s">
        <v>63</v>
      </c>
      <c r="H123" t="s">
        <v>64</v>
      </c>
      <c r="I123" t="s">
        <v>65</v>
      </c>
      <c r="J123">
        <v>13</v>
      </c>
      <c r="K123">
        <v>0.0163</v>
      </c>
      <c r="L123" t="s">
        <v>215</v>
      </c>
      <c r="M123" t="s">
        <v>215</v>
      </c>
      <c r="N123">
        <v>50</v>
      </c>
      <c r="O123">
        <v>75</v>
      </c>
      <c r="P123">
        <v>100</v>
      </c>
      <c r="Q123">
        <v>50</v>
      </c>
      <c r="R123" t="s">
        <v>344</v>
      </c>
      <c r="S123">
        <v>0.5</v>
      </c>
      <c r="T123">
        <v>0.5</v>
      </c>
      <c r="U123">
        <v>25</v>
      </c>
      <c r="AA123">
        <v>0</v>
      </c>
    </row>
    <row r="124" spans="1:27" ht="15">
      <c r="A124" t="s">
        <v>348</v>
      </c>
      <c r="B124" t="s">
        <v>342</v>
      </c>
      <c r="C124" t="s">
        <v>343</v>
      </c>
      <c r="D124">
        <v>1.22147030953885</v>
      </c>
      <c r="E124" t="s">
        <v>71</v>
      </c>
      <c r="F124" t="s">
        <v>72</v>
      </c>
      <c r="G124" t="s">
        <v>63</v>
      </c>
      <c r="H124" t="s">
        <v>64</v>
      </c>
      <c r="I124" t="s">
        <v>65</v>
      </c>
      <c r="J124">
        <v>14</v>
      </c>
      <c r="K124">
        <v>0.0163</v>
      </c>
      <c r="L124" t="s">
        <v>215</v>
      </c>
      <c r="M124" t="s">
        <v>215</v>
      </c>
      <c r="N124">
        <v>50</v>
      </c>
      <c r="O124">
        <v>74.9368288061</v>
      </c>
      <c r="P124">
        <v>99.7473152243</v>
      </c>
      <c r="Q124">
        <v>49.8736576121</v>
      </c>
      <c r="R124" t="s">
        <v>344</v>
      </c>
      <c r="S124">
        <v>0.5</v>
      </c>
      <c r="T124">
        <v>0.5</v>
      </c>
      <c r="U124">
        <v>24.9368288061</v>
      </c>
      <c r="AA124">
        <v>0</v>
      </c>
    </row>
    <row r="125" spans="1:27" ht="15">
      <c r="A125" t="s">
        <v>349</v>
      </c>
      <c r="B125" t="s">
        <v>342</v>
      </c>
      <c r="C125" t="s">
        <v>343</v>
      </c>
      <c r="D125">
        <v>1.20184183512318</v>
      </c>
      <c r="E125" t="s">
        <v>75</v>
      </c>
      <c r="F125" t="s">
        <v>76</v>
      </c>
      <c r="G125" t="s">
        <v>63</v>
      </c>
      <c r="H125" t="s">
        <v>64</v>
      </c>
      <c r="I125" t="s">
        <v>65</v>
      </c>
      <c r="J125">
        <v>15</v>
      </c>
      <c r="K125">
        <v>0.0163</v>
      </c>
      <c r="L125" t="s">
        <v>215</v>
      </c>
      <c r="M125" t="s">
        <v>215</v>
      </c>
      <c r="N125">
        <v>50</v>
      </c>
      <c r="O125">
        <v>73.7326279217</v>
      </c>
      <c r="P125">
        <v>94.9305116867</v>
      </c>
      <c r="Q125">
        <v>47.4652558433</v>
      </c>
      <c r="R125" t="s">
        <v>344</v>
      </c>
      <c r="S125">
        <v>0.5</v>
      </c>
      <c r="T125">
        <v>0.5</v>
      </c>
      <c r="U125">
        <v>23.7326279217</v>
      </c>
      <c r="AA125">
        <v>0</v>
      </c>
    </row>
    <row r="126" spans="1:27" ht="15">
      <c r="A126" t="s">
        <v>350</v>
      </c>
      <c r="B126" t="s">
        <v>342</v>
      </c>
      <c r="C126" t="s">
        <v>343</v>
      </c>
      <c r="D126">
        <v>1.2225</v>
      </c>
      <c r="E126" t="s">
        <v>78</v>
      </c>
      <c r="F126" t="s">
        <v>79</v>
      </c>
      <c r="G126" t="s">
        <v>63</v>
      </c>
      <c r="H126" t="s">
        <v>64</v>
      </c>
      <c r="I126" t="s">
        <v>65</v>
      </c>
      <c r="J126">
        <v>16</v>
      </c>
      <c r="K126">
        <v>0.0163</v>
      </c>
      <c r="L126" t="s">
        <v>215</v>
      </c>
      <c r="M126" t="s">
        <v>215</v>
      </c>
      <c r="N126">
        <v>50</v>
      </c>
      <c r="O126">
        <v>75</v>
      </c>
      <c r="P126">
        <v>100</v>
      </c>
      <c r="Q126">
        <v>50</v>
      </c>
      <c r="R126" t="s">
        <v>344</v>
      </c>
      <c r="S126">
        <v>0.5</v>
      </c>
      <c r="T126">
        <v>0.5</v>
      </c>
      <c r="U126">
        <v>25</v>
      </c>
      <c r="AA126">
        <v>0</v>
      </c>
    </row>
    <row r="127" spans="1:27" ht="15">
      <c r="A127" t="s">
        <v>351</v>
      </c>
      <c r="B127" t="s">
        <v>342</v>
      </c>
      <c r="C127" t="s">
        <v>343</v>
      </c>
      <c r="D127">
        <v>0.824009791535059</v>
      </c>
      <c r="E127" t="s">
        <v>86</v>
      </c>
      <c r="F127" t="s">
        <v>87</v>
      </c>
      <c r="G127" t="s">
        <v>63</v>
      </c>
      <c r="H127" t="s">
        <v>64</v>
      </c>
      <c r="I127" t="s">
        <v>65</v>
      </c>
      <c r="J127">
        <v>18</v>
      </c>
      <c r="K127">
        <v>0.0163</v>
      </c>
      <c r="L127" t="s">
        <v>215</v>
      </c>
      <c r="M127" t="s">
        <v>215</v>
      </c>
      <c r="N127">
        <v>50</v>
      </c>
      <c r="O127">
        <v>50.5527479469</v>
      </c>
      <c r="P127">
        <v>2.21099178774</v>
      </c>
      <c r="Q127">
        <v>1.10549589387</v>
      </c>
      <c r="R127" t="s">
        <v>344</v>
      </c>
      <c r="S127">
        <v>0.5</v>
      </c>
      <c r="T127">
        <v>0.5</v>
      </c>
      <c r="U127">
        <v>0.552747946936</v>
      </c>
      <c r="AA127">
        <v>0</v>
      </c>
    </row>
    <row r="128" spans="1:27" ht="15">
      <c r="A128" t="s">
        <v>352</v>
      </c>
      <c r="B128" t="s">
        <v>342</v>
      </c>
      <c r="C128" t="s">
        <v>343</v>
      </c>
      <c r="D128">
        <v>1.39499999999999</v>
      </c>
      <c r="E128" t="s">
        <v>92</v>
      </c>
      <c r="F128" t="s">
        <v>93</v>
      </c>
      <c r="G128" t="s">
        <v>63</v>
      </c>
      <c r="H128" t="s">
        <v>94</v>
      </c>
      <c r="I128" t="s">
        <v>95</v>
      </c>
      <c r="J128">
        <v>20</v>
      </c>
      <c r="K128">
        <v>0.0186</v>
      </c>
      <c r="L128" t="s">
        <v>215</v>
      </c>
      <c r="M128" t="s">
        <v>215</v>
      </c>
      <c r="N128">
        <v>50</v>
      </c>
      <c r="O128">
        <v>75</v>
      </c>
      <c r="P128">
        <v>100</v>
      </c>
      <c r="Q128">
        <v>50</v>
      </c>
      <c r="R128" t="s">
        <v>344</v>
      </c>
      <c r="S128">
        <v>0.5</v>
      </c>
      <c r="T128">
        <v>0.5</v>
      </c>
      <c r="U128">
        <v>25</v>
      </c>
      <c r="AA128">
        <v>0</v>
      </c>
    </row>
    <row r="129" spans="1:27" ht="15">
      <c r="A129" t="s">
        <v>353</v>
      </c>
      <c r="B129" t="s">
        <v>342</v>
      </c>
      <c r="C129" t="s">
        <v>343</v>
      </c>
      <c r="D129">
        <v>1.39499999999999</v>
      </c>
      <c r="E129" t="s">
        <v>97</v>
      </c>
      <c r="F129" t="s">
        <v>98</v>
      </c>
      <c r="G129" t="s">
        <v>63</v>
      </c>
      <c r="H129" t="s">
        <v>94</v>
      </c>
      <c r="I129" t="s">
        <v>95</v>
      </c>
      <c r="J129">
        <v>21</v>
      </c>
      <c r="K129">
        <v>0.0186</v>
      </c>
      <c r="L129" t="s">
        <v>215</v>
      </c>
      <c r="M129" t="s">
        <v>215</v>
      </c>
      <c r="N129">
        <v>50</v>
      </c>
      <c r="O129">
        <v>75</v>
      </c>
      <c r="P129">
        <v>100</v>
      </c>
      <c r="Q129">
        <v>50</v>
      </c>
      <c r="R129" t="s">
        <v>344</v>
      </c>
      <c r="S129">
        <v>0.5</v>
      </c>
      <c r="T129">
        <v>0.5</v>
      </c>
      <c r="U129">
        <v>25</v>
      </c>
      <c r="AA129">
        <v>0</v>
      </c>
    </row>
    <row r="130" spans="1:27" ht="15">
      <c r="A130" t="s">
        <v>354</v>
      </c>
      <c r="B130" t="s">
        <v>342</v>
      </c>
      <c r="C130" t="s">
        <v>343</v>
      </c>
      <c r="D130">
        <v>1.38912507896399</v>
      </c>
      <c r="E130" t="s">
        <v>100</v>
      </c>
      <c r="F130" t="s">
        <v>101</v>
      </c>
      <c r="G130" t="s">
        <v>63</v>
      </c>
      <c r="H130" t="s">
        <v>94</v>
      </c>
      <c r="I130" t="s">
        <v>95</v>
      </c>
      <c r="J130">
        <v>22</v>
      </c>
      <c r="K130">
        <v>0.0186</v>
      </c>
      <c r="L130" t="s">
        <v>215</v>
      </c>
      <c r="M130" t="s">
        <v>215</v>
      </c>
      <c r="N130">
        <v>50</v>
      </c>
      <c r="O130">
        <v>74.6841440303</v>
      </c>
      <c r="P130">
        <v>98.7365761213</v>
      </c>
      <c r="Q130">
        <v>49.3682880606</v>
      </c>
      <c r="R130" t="s">
        <v>344</v>
      </c>
      <c r="S130">
        <v>0.5</v>
      </c>
      <c r="T130">
        <v>0.5</v>
      </c>
      <c r="U130">
        <v>24.6841440303</v>
      </c>
      <c r="AA130">
        <v>0</v>
      </c>
    </row>
    <row r="131" spans="1:27" ht="15">
      <c r="A131" t="s">
        <v>355</v>
      </c>
      <c r="B131" t="s">
        <v>342</v>
      </c>
      <c r="C131" t="s">
        <v>343</v>
      </c>
      <c r="D131">
        <v>1.39499999999999</v>
      </c>
      <c r="E131" t="s">
        <v>103</v>
      </c>
      <c r="F131" t="s">
        <v>104</v>
      </c>
      <c r="G131" t="s">
        <v>63</v>
      </c>
      <c r="H131" t="s">
        <v>94</v>
      </c>
      <c r="I131" t="s">
        <v>95</v>
      </c>
      <c r="J131">
        <v>23</v>
      </c>
      <c r="K131">
        <v>0.0186</v>
      </c>
      <c r="L131" t="s">
        <v>215</v>
      </c>
      <c r="M131" t="s">
        <v>215</v>
      </c>
      <c r="N131">
        <v>50</v>
      </c>
      <c r="O131">
        <v>75</v>
      </c>
      <c r="P131">
        <v>100</v>
      </c>
      <c r="Q131">
        <v>50</v>
      </c>
      <c r="R131" t="s">
        <v>344</v>
      </c>
      <c r="S131">
        <v>0.5</v>
      </c>
      <c r="T131">
        <v>0.5</v>
      </c>
      <c r="U131">
        <v>25</v>
      </c>
      <c r="AA131">
        <v>0</v>
      </c>
    </row>
    <row r="132" spans="1:27" ht="15">
      <c r="A132" t="s">
        <v>356</v>
      </c>
      <c r="B132" t="s">
        <v>342</v>
      </c>
      <c r="C132" t="s">
        <v>343</v>
      </c>
      <c r="D132">
        <v>1.39499999999999</v>
      </c>
      <c r="E132" t="s">
        <v>106</v>
      </c>
      <c r="F132" t="s">
        <v>107</v>
      </c>
      <c r="G132" t="s">
        <v>63</v>
      </c>
      <c r="H132" t="s">
        <v>94</v>
      </c>
      <c r="I132" t="s">
        <v>95</v>
      </c>
      <c r="J132">
        <v>24</v>
      </c>
      <c r="K132">
        <v>0.0186</v>
      </c>
      <c r="L132" t="s">
        <v>215</v>
      </c>
      <c r="M132" t="s">
        <v>215</v>
      </c>
      <c r="N132">
        <v>50</v>
      </c>
      <c r="O132">
        <v>75</v>
      </c>
      <c r="P132">
        <v>100</v>
      </c>
      <c r="Q132">
        <v>50</v>
      </c>
      <c r="R132" t="s">
        <v>344</v>
      </c>
      <c r="S132">
        <v>0.5</v>
      </c>
      <c r="T132">
        <v>0.5</v>
      </c>
      <c r="U132">
        <v>25</v>
      </c>
      <c r="AA132">
        <v>0</v>
      </c>
    </row>
    <row r="133" spans="1:27" ht="15">
      <c r="A133" t="s">
        <v>357</v>
      </c>
      <c r="B133" t="s">
        <v>342</v>
      </c>
      <c r="C133" t="s">
        <v>343</v>
      </c>
      <c r="D133">
        <v>0.932874806800618</v>
      </c>
      <c r="E133" t="s">
        <v>109</v>
      </c>
      <c r="F133" t="s">
        <v>110</v>
      </c>
      <c r="G133" t="s">
        <v>63</v>
      </c>
      <c r="H133" t="s">
        <v>94</v>
      </c>
      <c r="I133" t="s">
        <v>95</v>
      </c>
      <c r="J133">
        <v>25</v>
      </c>
      <c r="K133">
        <v>0.0186</v>
      </c>
      <c r="L133" t="s">
        <v>215</v>
      </c>
      <c r="M133" t="s">
        <v>215</v>
      </c>
      <c r="N133">
        <v>50</v>
      </c>
      <c r="O133">
        <v>50.1545595054</v>
      </c>
      <c r="P133">
        <v>0.618238021638</v>
      </c>
      <c r="Q133">
        <v>0.309119010819</v>
      </c>
      <c r="R133" t="s">
        <v>344</v>
      </c>
      <c r="S133">
        <v>0.5</v>
      </c>
      <c r="T133">
        <v>0.5</v>
      </c>
      <c r="U133">
        <v>0.15455950541</v>
      </c>
      <c r="AA133">
        <v>0</v>
      </c>
    </row>
    <row r="134" spans="1:27" ht="15">
      <c r="A134" t="s">
        <v>358</v>
      </c>
      <c r="B134" t="s">
        <v>342</v>
      </c>
      <c r="C134" t="s">
        <v>343</v>
      </c>
      <c r="D134">
        <v>1.39463281743524</v>
      </c>
      <c r="E134" t="s">
        <v>112</v>
      </c>
      <c r="F134" t="s">
        <v>113</v>
      </c>
      <c r="G134" t="s">
        <v>63</v>
      </c>
      <c r="H134" t="s">
        <v>94</v>
      </c>
      <c r="I134" t="s">
        <v>95</v>
      </c>
      <c r="J134">
        <v>26</v>
      </c>
      <c r="K134">
        <v>0.0186</v>
      </c>
      <c r="L134" t="s">
        <v>215</v>
      </c>
      <c r="M134" t="s">
        <v>215</v>
      </c>
      <c r="N134">
        <v>50</v>
      </c>
      <c r="O134">
        <v>74.9802590019</v>
      </c>
      <c r="P134">
        <v>99.9210360076</v>
      </c>
      <c r="Q134">
        <v>49.9605180038</v>
      </c>
      <c r="R134" t="s">
        <v>344</v>
      </c>
      <c r="S134">
        <v>0.5</v>
      </c>
      <c r="T134">
        <v>0.5</v>
      </c>
      <c r="U134">
        <v>24.9802590019</v>
      </c>
      <c r="AA134">
        <v>0</v>
      </c>
    </row>
    <row r="135" spans="1:27" ht="15">
      <c r="A135" t="s">
        <v>359</v>
      </c>
      <c r="B135" t="s">
        <v>342</v>
      </c>
      <c r="C135" t="s">
        <v>343</v>
      </c>
      <c r="D135">
        <v>1.085</v>
      </c>
      <c r="E135" t="s">
        <v>133</v>
      </c>
      <c r="F135" t="s">
        <v>134</v>
      </c>
      <c r="G135" t="s">
        <v>63</v>
      </c>
      <c r="H135" t="s">
        <v>118</v>
      </c>
      <c r="I135" t="s">
        <v>119</v>
      </c>
      <c r="J135">
        <v>32</v>
      </c>
      <c r="K135">
        <v>0.0217</v>
      </c>
      <c r="L135" t="s">
        <v>34</v>
      </c>
      <c r="M135" t="s">
        <v>35</v>
      </c>
      <c r="N135">
        <v>50</v>
      </c>
      <c r="O135">
        <v>50</v>
      </c>
      <c r="P135">
        <v>0</v>
      </c>
      <c r="Q135">
        <v>0</v>
      </c>
      <c r="R135" t="s">
        <v>344</v>
      </c>
      <c r="S135">
        <v>0.5</v>
      </c>
      <c r="T135">
        <v>1</v>
      </c>
      <c r="U135">
        <v>0</v>
      </c>
      <c r="V135" t="s">
        <v>36</v>
      </c>
      <c r="W135">
        <v>1</v>
      </c>
      <c r="Y135" t="s">
        <v>35</v>
      </c>
      <c r="Z135">
        <v>50</v>
      </c>
      <c r="AA135">
        <v>50</v>
      </c>
    </row>
    <row r="136" spans="1:27" ht="15">
      <c r="A136" t="s">
        <v>360</v>
      </c>
      <c r="B136" t="s">
        <v>342</v>
      </c>
      <c r="C136" t="s">
        <v>343</v>
      </c>
      <c r="D136">
        <v>0</v>
      </c>
      <c r="E136" t="s">
        <v>136</v>
      </c>
      <c r="F136" t="s">
        <v>137</v>
      </c>
      <c r="G136" t="s">
        <v>63</v>
      </c>
      <c r="H136" t="s">
        <v>52</v>
      </c>
      <c r="I136" t="s">
        <v>138</v>
      </c>
      <c r="J136">
        <v>33</v>
      </c>
      <c r="K136">
        <v>0.0325</v>
      </c>
      <c r="L136" t="s">
        <v>34</v>
      </c>
      <c r="M136" t="s">
        <v>66</v>
      </c>
      <c r="N136">
        <v>0</v>
      </c>
      <c r="O136">
        <v>0</v>
      </c>
      <c r="P136">
        <v>0</v>
      </c>
      <c r="Q136">
        <v>0</v>
      </c>
      <c r="R136" t="s">
        <v>344</v>
      </c>
      <c r="S136">
        <v>0.5</v>
      </c>
      <c r="T136">
        <v>1</v>
      </c>
      <c r="U136">
        <v>0</v>
      </c>
      <c r="V136" t="s">
        <v>84</v>
      </c>
      <c r="W136">
        <v>0</v>
      </c>
      <c r="Y136" t="s">
        <v>66</v>
      </c>
      <c r="Z136">
        <v>33.33</v>
      </c>
      <c r="AA136">
        <v>0</v>
      </c>
    </row>
    <row r="137" spans="1:27" ht="15">
      <c r="A137" t="s">
        <v>361</v>
      </c>
      <c r="B137" t="s">
        <v>342</v>
      </c>
      <c r="C137" t="s">
        <v>343</v>
      </c>
      <c r="D137">
        <v>1.25</v>
      </c>
      <c r="E137" t="s">
        <v>29</v>
      </c>
      <c r="F137" t="s">
        <v>30</v>
      </c>
      <c r="G137" t="s">
        <v>31</v>
      </c>
      <c r="H137" t="s">
        <v>32</v>
      </c>
      <c r="I137" t="s">
        <v>33</v>
      </c>
      <c r="J137">
        <v>4</v>
      </c>
      <c r="K137">
        <v>0.025</v>
      </c>
      <c r="L137" t="s">
        <v>34</v>
      </c>
      <c r="M137" t="s">
        <v>35</v>
      </c>
      <c r="N137">
        <v>50</v>
      </c>
      <c r="O137">
        <v>50</v>
      </c>
      <c r="P137">
        <v>0</v>
      </c>
      <c r="Q137">
        <v>0</v>
      </c>
      <c r="R137" t="s">
        <v>344</v>
      </c>
      <c r="S137">
        <v>0.5</v>
      </c>
      <c r="T137">
        <v>1</v>
      </c>
      <c r="U137">
        <v>0</v>
      </c>
      <c r="V137" t="s">
        <v>36</v>
      </c>
      <c r="W137">
        <v>1</v>
      </c>
      <c r="Y137" t="s">
        <v>35</v>
      </c>
      <c r="Z137">
        <v>50</v>
      </c>
      <c r="AA137">
        <v>50</v>
      </c>
    </row>
    <row r="138" spans="1:27" ht="15">
      <c r="A138" t="s">
        <v>362</v>
      </c>
      <c r="B138" t="s">
        <v>342</v>
      </c>
      <c r="C138" t="s">
        <v>343</v>
      </c>
      <c r="D138">
        <v>1.25</v>
      </c>
      <c r="E138" t="s">
        <v>38</v>
      </c>
      <c r="F138" t="s">
        <v>39</v>
      </c>
      <c r="G138" t="s">
        <v>31</v>
      </c>
      <c r="H138" t="s">
        <v>32</v>
      </c>
      <c r="I138" t="s">
        <v>33</v>
      </c>
      <c r="J138">
        <v>5</v>
      </c>
      <c r="K138">
        <v>0.025</v>
      </c>
      <c r="L138" t="s">
        <v>34</v>
      </c>
      <c r="M138" t="s">
        <v>35</v>
      </c>
      <c r="N138">
        <v>50</v>
      </c>
      <c r="O138">
        <v>50</v>
      </c>
      <c r="P138">
        <v>0</v>
      </c>
      <c r="Q138">
        <v>0</v>
      </c>
      <c r="R138" t="s">
        <v>344</v>
      </c>
      <c r="S138">
        <v>0.5</v>
      </c>
      <c r="T138">
        <v>1</v>
      </c>
      <c r="U138">
        <v>0</v>
      </c>
      <c r="V138" t="s">
        <v>36</v>
      </c>
      <c r="W138">
        <v>1</v>
      </c>
      <c r="Y138" t="s">
        <v>35</v>
      </c>
      <c r="Z138">
        <v>50</v>
      </c>
      <c r="AA138">
        <v>50</v>
      </c>
    </row>
    <row r="139" spans="1:27" ht="15">
      <c r="A139" t="s">
        <v>363</v>
      </c>
      <c r="B139" t="s">
        <v>342</v>
      </c>
      <c r="C139" t="s">
        <v>343</v>
      </c>
      <c r="D139">
        <v>1.25</v>
      </c>
      <c r="E139" t="s">
        <v>41</v>
      </c>
      <c r="F139" t="s">
        <v>42</v>
      </c>
      <c r="G139" t="s">
        <v>31</v>
      </c>
      <c r="H139" t="s">
        <v>32</v>
      </c>
      <c r="I139" t="s">
        <v>33</v>
      </c>
      <c r="J139">
        <v>6</v>
      </c>
      <c r="K139">
        <v>0.025</v>
      </c>
      <c r="L139" t="s">
        <v>34</v>
      </c>
      <c r="M139" t="s">
        <v>35</v>
      </c>
      <c r="N139">
        <v>50</v>
      </c>
      <c r="O139">
        <v>50</v>
      </c>
      <c r="P139">
        <v>0</v>
      </c>
      <c r="Q139">
        <v>0</v>
      </c>
      <c r="R139" t="s">
        <v>344</v>
      </c>
      <c r="S139">
        <v>0.5</v>
      </c>
      <c r="T139">
        <v>1</v>
      </c>
      <c r="U139">
        <v>0</v>
      </c>
      <c r="V139" t="s">
        <v>36</v>
      </c>
      <c r="W139">
        <v>1</v>
      </c>
      <c r="Y139" t="s">
        <v>35</v>
      </c>
      <c r="Z139">
        <v>50</v>
      </c>
      <c r="AA139">
        <v>50</v>
      </c>
    </row>
    <row r="140" spans="1:27" ht="15">
      <c r="A140" t="s">
        <v>364</v>
      </c>
      <c r="B140" t="s">
        <v>342</v>
      </c>
      <c r="C140" t="s">
        <v>343</v>
      </c>
      <c r="D140">
        <v>1.25</v>
      </c>
      <c r="E140" t="s">
        <v>44</v>
      </c>
      <c r="F140" t="s">
        <v>45</v>
      </c>
      <c r="G140" t="s">
        <v>31</v>
      </c>
      <c r="H140" t="s">
        <v>32</v>
      </c>
      <c r="I140" t="s">
        <v>33</v>
      </c>
      <c r="J140">
        <v>7</v>
      </c>
      <c r="K140">
        <v>0.025</v>
      </c>
      <c r="L140" t="s">
        <v>34</v>
      </c>
      <c r="M140" t="s">
        <v>35</v>
      </c>
      <c r="N140">
        <v>50</v>
      </c>
      <c r="O140">
        <v>50</v>
      </c>
      <c r="P140">
        <v>0</v>
      </c>
      <c r="Q140">
        <v>0</v>
      </c>
      <c r="R140" t="s">
        <v>344</v>
      </c>
      <c r="S140">
        <v>0.5</v>
      </c>
      <c r="T140">
        <v>1</v>
      </c>
      <c r="U140">
        <v>0</v>
      </c>
      <c r="V140" t="s">
        <v>36</v>
      </c>
      <c r="W140">
        <v>1</v>
      </c>
      <c r="Y140" t="s">
        <v>35</v>
      </c>
      <c r="Z140">
        <v>50</v>
      </c>
      <c r="AA140">
        <v>50</v>
      </c>
    </row>
    <row r="141" spans="1:27" ht="15">
      <c r="A141" t="s">
        <v>365</v>
      </c>
      <c r="B141" t="s">
        <v>342</v>
      </c>
      <c r="C141" t="s">
        <v>343</v>
      </c>
      <c r="D141">
        <v>0</v>
      </c>
      <c r="E141" t="s">
        <v>47</v>
      </c>
      <c r="F141" t="s">
        <v>48</v>
      </c>
      <c r="G141" t="s">
        <v>31</v>
      </c>
      <c r="H141" t="s">
        <v>248</v>
      </c>
      <c r="I141" t="s">
        <v>249</v>
      </c>
      <c r="J141">
        <v>8</v>
      </c>
      <c r="K141">
        <v>0.025</v>
      </c>
      <c r="L141" t="s">
        <v>34</v>
      </c>
      <c r="M141" t="s">
        <v>35</v>
      </c>
      <c r="N141">
        <v>0</v>
      </c>
      <c r="O141">
        <v>0</v>
      </c>
      <c r="P141">
        <v>0</v>
      </c>
      <c r="Q141">
        <v>0</v>
      </c>
      <c r="R141" t="s">
        <v>344</v>
      </c>
      <c r="S141">
        <v>0.5</v>
      </c>
      <c r="T141">
        <v>1</v>
      </c>
      <c r="U141">
        <v>0</v>
      </c>
      <c r="V141" t="s">
        <v>84</v>
      </c>
      <c r="W141">
        <v>0</v>
      </c>
      <c r="Y141" t="s">
        <v>35</v>
      </c>
      <c r="Z141">
        <v>50</v>
      </c>
      <c r="AA141">
        <v>0</v>
      </c>
    </row>
    <row r="142" spans="1:27" ht="15">
      <c r="A142" t="s">
        <v>369</v>
      </c>
      <c r="B142" t="s">
        <v>342</v>
      </c>
      <c r="C142" t="s">
        <v>343</v>
      </c>
      <c r="D142">
        <v>0</v>
      </c>
      <c r="E142" t="s">
        <v>154</v>
      </c>
      <c r="F142" t="s">
        <v>155</v>
      </c>
      <c r="G142" t="s">
        <v>63</v>
      </c>
      <c r="H142" t="s">
        <v>151</v>
      </c>
      <c r="I142" t="s">
        <v>152</v>
      </c>
      <c r="J142">
        <v>38</v>
      </c>
      <c r="K142">
        <v>0.0433</v>
      </c>
      <c r="L142" t="s">
        <v>34</v>
      </c>
      <c r="M142" t="s">
        <v>35</v>
      </c>
      <c r="N142">
        <v>0</v>
      </c>
      <c r="O142">
        <v>0</v>
      </c>
      <c r="P142">
        <v>0</v>
      </c>
      <c r="Q142">
        <v>0</v>
      </c>
      <c r="R142" t="s">
        <v>344</v>
      </c>
      <c r="S142">
        <v>0.5</v>
      </c>
      <c r="T142">
        <v>1</v>
      </c>
      <c r="U142">
        <v>0</v>
      </c>
      <c r="V142" t="s">
        <v>80</v>
      </c>
      <c r="W142">
        <v>0</v>
      </c>
      <c r="Y142" t="s">
        <v>35</v>
      </c>
      <c r="Z142">
        <v>50</v>
      </c>
      <c r="AA142">
        <v>0</v>
      </c>
    </row>
    <row r="143" spans="1:27" ht="15">
      <c r="A143" t="s">
        <v>367</v>
      </c>
      <c r="B143" t="s">
        <v>342</v>
      </c>
      <c r="C143" t="s">
        <v>343</v>
      </c>
      <c r="D143">
        <v>2.085</v>
      </c>
      <c r="E143" t="s">
        <v>55</v>
      </c>
      <c r="F143" t="s">
        <v>56</v>
      </c>
      <c r="G143" t="s">
        <v>31</v>
      </c>
      <c r="H143" t="s">
        <v>221</v>
      </c>
      <c r="I143" t="s">
        <v>222</v>
      </c>
      <c r="J143">
        <v>10</v>
      </c>
      <c r="K143">
        <v>0.0417</v>
      </c>
      <c r="L143" t="s">
        <v>34</v>
      </c>
      <c r="M143" t="s">
        <v>73</v>
      </c>
      <c r="N143">
        <v>50</v>
      </c>
      <c r="O143">
        <v>50</v>
      </c>
      <c r="P143">
        <v>0</v>
      </c>
      <c r="Q143">
        <v>0</v>
      </c>
      <c r="R143" t="s">
        <v>344</v>
      </c>
      <c r="S143">
        <v>0.5</v>
      </c>
      <c r="T143">
        <v>1</v>
      </c>
      <c r="U143">
        <v>0</v>
      </c>
      <c r="W143">
        <v>0</v>
      </c>
      <c r="X143">
        <v>3</v>
      </c>
      <c r="Y143" t="s">
        <v>73</v>
      </c>
      <c r="Z143">
        <v>50</v>
      </c>
      <c r="AA143">
        <v>50</v>
      </c>
    </row>
    <row r="144" spans="1:27" ht="15">
      <c r="A144" t="s">
        <v>368</v>
      </c>
      <c r="B144" t="s">
        <v>342</v>
      </c>
      <c r="C144" t="s">
        <v>343</v>
      </c>
      <c r="D144">
        <v>2.085</v>
      </c>
      <c r="E144" t="s">
        <v>58</v>
      </c>
      <c r="F144" t="s">
        <v>59</v>
      </c>
      <c r="G144" t="s">
        <v>31</v>
      </c>
      <c r="H144" t="s">
        <v>52</v>
      </c>
      <c r="I144" t="s">
        <v>53</v>
      </c>
      <c r="J144">
        <v>11</v>
      </c>
      <c r="K144">
        <v>0.0417</v>
      </c>
      <c r="L144" t="s">
        <v>34</v>
      </c>
      <c r="M144" t="s">
        <v>35</v>
      </c>
      <c r="N144">
        <v>50</v>
      </c>
      <c r="O144">
        <v>50</v>
      </c>
      <c r="P144">
        <v>0</v>
      </c>
      <c r="Q144">
        <v>0</v>
      </c>
      <c r="R144" t="s">
        <v>344</v>
      </c>
      <c r="S144">
        <v>0.5</v>
      </c>
      <c r="T144">
        <v>1</v>
      </c>
      <c r="U144">
        <v>0</v>
      </c>
      <c r="V144" t="s">
        <v>36</v>
      </c>
      <c r="W144">
        <v>1</v>
      </c>
      <c r="Y144" t="s">
        <v>35</v>
      </c>
      <c r="Z144">
        <v>50</v>
      </c>
      <c r="AA144">
        <v>50</v>
      </c>
    </row>
    <row r="145" spans="1:27" ht="15">
      <c r="A145" t="s">
        <v>370</v>
      </c>
      <c r="B145" t="s">
        <v>342</v>
      </c>
      <c r="C145" t="s">
        <v>343</v>
      </c>
      <c r="D145">
        <v>0</v>
      </c>
      <c r="E145" t="s">
        <v>82</v>
      </c>
      <c r="F145" t="s">
        <v>83</v>
      </c>
      <c r="G145" t="s">
        <v>63</v>
      </c>
      <c r="H145" t="s">
        <v>64</v>
      </c>
      <c r="I145" t="s">
        <v>65</v>
      </c>
      <c r="J145">
        <v>17</v>
      </c>
      <c r="K145">
        <v>0.0163</v>
      </c>
      <c r="L145" t="s">
        <v>34</v>
      </c>
      <c r="M145" t="s">
        <v>66</v>
      </c>
      <c r="N145">
        <v>0</v>
      </c>
      <c r="O145">
        <v>0</v>
      </c>
      <c r="P145">
        <v>0</v>
      </c>
      <c r="Q145">
        <v>0</v>
      </c>
      <c r="R145" t="s">
        <v>344</v>
      </c>
      <c r="S145">
        <v>0.5</v>
      </c>
      <c r="T145">
        <v>1</v>
      </c>
      <c r="U145">
        <v>0</v>
      </c>
      <c r="V145" t="s">
        <v>84</v>
      </c>
      <c r="W145">
        <v>0</v>
      </c>
      <c r="Y145" t="s">
        <v>66</v>
      </c>
      <c r="Z145">
        <v>33.33</v>
      </c>
      <c r="AA145">
        <v>0</v>
      </c>
    </row>
    <row r="146" spans="1:27" ht="15">
      <c r="A146" t="s">
        <v>371</v>
      </c>
      <c r="B146" t="s">
        <v>342</v>
      </c>
      <c r="C146" t="s">
        <v>343</v>
      </c>
      <c r="D146">
        <v>0</v>
      </c>
      <c r="E146" t="s">
        <v>149</v>
      </c>
      <c r="F146" t="s">
        <v>150</v>
      </c>
      <c r="G146" t="s">
        <v>63</v>
      </c>
      <c r="H146" t="s">
        <v>151</v>
      </c>
      <c r="I146" t="s">
        <v>152</v>
      </c>
      <c r="J146">
        <v>37</v>
      </c>
      <c r="K146">
        <v>0.0433</v>
      </c>
      <c r="L146" t="s">
        <v>34</v>
      </c>
      <c r="M146" t="s">
        <v>114</v>
      </c>
      <c r="N146">
        <v>0</v>
      </c>
      <c r="O146">
        <v>0</v>
      </c>
      <c r="P146">
        <v>0</v>
      </c>
      <c r="Q146">
        <v>0</v>
      </c>
      <c r="R146" t="s">
        <v>344</v>
      </c>
      <c r="S146">
        <v>0.5</v>
      </c>
      <c r="T146">
        <v>1</v>
      </c>
      <c r="U146">
        <v>0</v>
      </c>
      <c r="V146" t="s">
        <v>84</v>
      </c>
      <c r="W146">
        <v>0</v>
      </c>
      <c r="Y146" t="s">
        <v>114</v>
      </c>
      <c r="Z146">
        <v>16.665</v>
      </c>
      <c r="AA146">
        <v>0</v>
      </c>
    </row>
    <row r="147" spans="1:27" ht="15">
      <c r="A147" t="s">
        <v>372</v>
      </c>
      <c r="B147" t="s">
        <v>342</v>
      </c>
      <c r="C147" t="s">
        <v>343</v>
      </c>
      <c r="D147">
        <v>0.543279</v>
      </c>
      <c r="E147" t="s">
        <v>89</v>
      </c>
      <c r="F147" t="s">
        <v>90</v>
      </c>
      <c r="G147" t="s">
        <v>63</v>
      </c>
      <c r="H147" t="s">
        <v>64</v>
      </c>
      <c r="I147" t="s">
        <v>65</v>
      </c>
      <c r="J147">
        <v>19</v>
      </c>
      <c r="K147">
        <v>0.0163</v>
      </c>
      <c r="L147" t="s">
        <v>34</v>
      </c>
      <c r="M147" t="s">
        <v>66</v>
      </c>
      <c r="N147">
        <v>33.33</v>
      </c>
      <c r="O147">
        <v>33.33</v>
      </c>
      <c r="P147">
        <v>0</v>
      </c>
      <c r="Q147">
        <v>0</v>
      </c>
      <c r="R147" t="s">
        <v>344</v>
      </c>
      <c r="S147">
        <v>0.5</v>
      </c>
      <c r="T147">
        <v>1</v>
      </c>
      <c r="U147">
        <v>0</v>
      </c>
      <c r="V147" t="s">
        <v>36</v>
      </c>
      <c r="W147">
        <v>1</v>
      </c>
      <c r="Y147" t="s">
        <v>66</v>
      </c>
      <c r="Z147">
        <v>33.33</v>
      </c>
      <c r="AA147">
        <v>33.33</v>
      </c>
    </row>
    <row r="148" spans="1:27" ht="15">
      <c r="A148" t="s">
        <v>373</v>
      </c>
      <c r="B148" t="s">
        <v>342</v>
      </c>
      <c r="C148" t="s">
        <v>343</v>
      </c>
      <c r="D148">
        <v>0</v>
      </c>
      <c r="E148" t="s">
        <v>157</v>
      </c>
      <c r="F148" t="s">
        <v>158</v>
      </c>
      <c r="G148" t="s">
        <v>63</v>
      </c>
      <c r="H148" t="s">
        <v>151</v>
      </c>
      <c r="I148" t="s">
        <v>152</v>
      </c>
      <c r="J148">
        <v>39</v>
      </c>
      <c r="K148">
        <v>0.0433</v>
      </c>
      <c r="L148" t="s">
        <v>34</v>
      </c>
      <c r="M148" t="s">
        <v>35</v>
      </c>
      <c r="N148">
        <v>0</v>
      </c>
      <c r="O148">
        <v>0</v>
      </c>
      <c r="P148">
        <v>0</v>
      </c>
      <c r="Q148">
        <v>0</v>
      </c>
      <c r="R148" t="s">
        <v>344</v>
      </c>
      <c r="S148">
        <v>0.5</v>
      </c>
      <c r="T148">
        <v>1</v>
      </c>
      <c r="U148">
        <v>0</v>
      </c>
      <c r="V148" t="s">
        <v>80</v>
      </c>
      <c r="W148">
        <v>0</v>
      </c>
      <c r="Y148" t="s">
        <v>35</v>
      </c>
      <c r="Z148">
        <v>50</v>
      </c>
      <c r="AA148">
        <v>0</v>
      </c>
    </row>
    <row r="149" spans="1:27" ht="15">
      <c r="A149" t="s">
        <v>374</v>
      </c>
      <c r="B149" t="s">
        <v>342</v>
      </c>
      <c r="C149" t="s">
        <v>343</v>
      </c>
      <c r="D149">
        <v>0</v>
      </c>
      <c r="E149" t="s">
        <v>146</v>
      </c>
      <c r="F149" t="s">
        <v>147</v>
      </c>
      <c r="G149" t="s">
        <v>63</v>
      </c>
      <c r="H149" t="s">
        <v>52</v>
      </c>
      <c r="I149" t="s">
        <v>138</v>
      </c>
      <c r="J149">
        <v>36</v>
      </c>
      <c r="K149">
        <v>0.0325</v>
      </c>
      <c r="L149" t="s">
        <v>34</v>
      </c>
      <c r="N149">
        <v>0</v>
      </c>
      <c r="O149">
        <v>0</v>
      </c>
      <c r="P149">
        <v>0</v>
      </c>
      <c r="Q149">
        <v>0</v>
      </c>
      <c r="R149" t="s">
        <v>344</v>
      </c>
      <c r="S149">
        <v>0.5</v>
      </c>
      <c r="T149">
        <v>1</v>
      </c>
      <c r="U149">
        <v>0</v>
      </c>
      <c r="V149" t="s">
        <v>80</v>
      </c>
      <c r="W149">
        <v>0</v>
      </c>
      <c r="Z149">
        <v>0</v>
      </c>
      <c r="AA149">
        <v>0</v>
      </c>
    </row>
    <row r="150" spans="1:27" ht="15">
      <c r="A150" t="s">
        <v>375</v>
      </c>
      <c r="B150" t="s">
        <v>342</v>
      </c>
      <c r="C150" t="s">
        <v>343</v>
      </c>
      <c r="D150">
        <v>0</v>
      </c>
      <c r="E150" t="s">
        <v>116</v>
      </c>
      <c r="F150" t="s">
        <v>117</v>
      </c>
      <c r="G150" t="s">
        <v>63</v>
      </c>
      <c r="H150" t="s">
        <v>118</v>
      </c>
      <c r="I150" t="s">
        <v>119</v>
      </c>
      <c r="J150">
        <v>27</v>
      </c>
      <c r="K150">
        <v>0.0217</v>
      </c>
      <c r="L150" t="s">
        <v>34</v>
      </c>
      <c r="M150" t="s">
        <v>35</v>
      </c>
      <c r="N150">
        <v>0</v>
      </c>
      <c r="O150">
        <v>0</v>
      </c>
      <c r="P150">
        <v>0</v>
      </c>
      <c r="Q150">
        <v>0</v>
      </c>
      <c r="R150" t="s">
        <v>344</v>
      </c>
      <c r="S150">
        <v>0.5</v>
      </c>
      <c r="T150">
        <v>1</v>
      </c>
      <c r="U150">
        <v>0</v>
      </c>
      <c r="V150" t="s">
        <v>84</v>
      </c>
      <c r="W150">
        <v>0</v>
      </c>
      <c r="Y150" t="s">
        <v>35</v>
      </c>
      <c r="Z150">
        <v>50</v>
      </c>
      <c r="AA150">
        <v>0</v>
      </c>
    </row>
    <row r="151" spans="1:27" ht="15">
      <c r="A151" t="s">
        <v>376</v>
      </c>
      <c r="B151" t="s">
        <v>342</v>
      </c>
      <c r="C151" t="s">
        <v>343</v>
      </c>
      <c r="D151">
        <v>1.085</v>
      </c>
      <c r="E151" t="s">
        <v>121</v>
      </c>
      <c r="F151" t="s">
        <v>122</v>
      </c>
      <c r="G151" t="s">
        <v>63</v>
      </c>
      <c r="H151" t="s">
        <v>118</v>
      </c>
      <c r="I151" t="s">
        <v>119</v>
      </c>
      <c r="J151">
        <v>28</v>
      </c>
      <c r="K151">
        <v>0.0217</v>
      </c>
      <c r="L151" t="s">
        <v>34</v>
      </c>
      <c r="M151" t="s">
        <v>35</v>
      </c>
      <c r="N151">
        <v>50</v>
      </c>
      <c r="O151">
        <v>50</v>
      </c>
      <c r="P151">
        <v>0</v>
      </c>
      <c r="Q151">
        <v>0</v>
      </c>
      <c r="R151" t="s">
        <v>344</v>
      </c>
      <c r="S151">
        <v>0.5</v>
      </c>
      <c r="T151">
        <v>1</v>
      </c>
      <c r="U151">
        <v>0</v>
      </c>
      <c r="V151" t="s">
        <v>36</v>
      </c>
      <c r="W151">
        <v>1</v>
      </c>
      <c r="Y151" t="s">
        <v>35</v>
      </c>
      <c r="Z151">
        <v>50</v>
      </c>
      <c r="AA151">
        <v>50</v>
      </c>
    </row>
    <row r="152" spans="1:27" ht="15">
      <c r="A152" t="s">
        <v>377</v>
      </c>
      <c r="B152" t="s">
        <v>342</v>
      </c>
      <c r="C152" t="s">
        <v>343</v>
      </c>
      <c r="D152">
        <v>0</v>
      </c>
      <c r="E152" t="s">
        <v>124</v>
      </c>
      <c r="F152" t="s">
        <v>125</v>
      </c>
      <c r="G152" t="s">
        <v>63</v>
      </c>
      <c r="H152" t="s">
        <v>118</v>
      </c>
      <c r="I152" t="s">
        <v>119</v>
      </c>
      <c r="J152">
        <v>29</v>
      </c>
      <c r="K152">
        <v>0.0217</v>
      </c>
      <c r="L152" t="s">
        <v>34</v>
      </c>
      <c r="M152" t="s">
        <v>35</v>
      </c>
      <c r="N152">
        <v>0</v>
      </c>
      <c r="O152">
        <v>0</v>
      </c>
      <c r="P152">
        <v>0</v>
      </c>
      <c r="Q152">
        <v>0</v>
      </c>
      <c r="R152" t="s">
        <v>344</v>
      </c>
      <c r="S152">
        <v>0.5</v>
      </c>
      <c r="T152">
        <v>1</v>
      </c>
      <c r="U152">
        <v>0</v>
      </c>
      <c r="V152" t="s">
        <v>84</v>
      </c>
      <c r="W152">
        <v>0</v>
      </c>
      <c r="Y152" t="s">
        <v>35</v>
      </c>
      <c r="Z152">
        <v>50</v>
      </c>
      <c r="AA152">
        <v>0</v>
      </c>
    </row>
    <row r="153" spans="1:27" ht="15">
      <c r="A153" t="s">
        <v>378</v>
      </c>
      <c r="B153" t="s">
        <v>342</v>
      </c>
      <c r="C153" t="s">
        <v>343</v>
      </c>
      <c r="D153">
        <v>0</v>
      </c>
      <c r="E153" t="s">
        <v>127</v>
      </c>
      <c r="F153" t="s">
        <v>128</v>
      </c>
      <c r="G153" t="s">
        <v>63</v>
      </c>
      <c r="H153" t="s">
        <v>118</v>
      </c>
      <c r="I153" t="s">
        <v>119</v>
      </c>
      <c r="J153">
        <v>30</v>
      </c>
      <c r="K153">
        <v>0.0217</v>
      </c>
      <c r="L153" t="s">
        <v>34</v>
      </c>
      <c r="M153" t="s">
        <v>35</v>
      </c>
      <c r="N153">
        <v>0</v>
      </c>
      <c r="O153">
        <v>0</v>
      </c>
      <c r="P153">
        <v>0</v>
      </c>
      <c r="Q153">
        <v>0</v>
      </c>
      <c r="R153" t="s">
        <v>344</v>
      </c>
      <c r="S153">
        <v>0.5</v>
      </c>
      <c r="T153">
        <v>1</v>
      </c>
      <c r="U153">
        <v>0</v>
      </c>
      <c r="V153" t="s">
        <v>80</v>
      </c>
      <c r="W153">
        <v>0</v>
      </c>
      <c r="Y153" t="s">
        <v>35</v>
      </c>
      <c r="Z153">
        <v>50</v>
      </c>
      <c r="AA153">
        <v>0</v>
      </c>
    </row>
    <row r="154" spans="1:27" ht="15">
      <c r="A154" t="s">
        <v>379</v>
      </c>
      <c r="B154" t="s">
        <v>342</v>
      </c>
      <c r="C154" t="s">
        <v>343</v>
      </c>
      <c r="D154">
        <v>0</v>
      </c>
      <c r="E154" t="s">
        <v>130</v>
      </c>
      <c r="F154" t="s">
        <v>131</v>
      </c>
      <c r="G154" t="s">
        <v>63</v>
      </c>
      <c r="H154" t="s">
        <v>118</v>
      </c>
      <c r="I154" t="s">
        <v>119</v>
      </c>
      <c r="J154">
        <v>31</v>
      </c>
      <c r="K154">
        <v>0.0217</v>
      </c>
      <c r="L154" t="s">
        <v>34</v>
      </c>
      <c r="M154" t="s">
        <v>35</v>
      </c>
      <c r="N154">
        <v>0</v>
      </c>
      <c r="O154">
        <v>0</v>
      </c>
      <c r="P154">
        <v>0</v>
      </c>
      <c r="Q154">
        <v>0</v>
      </c>
      <c r="R154" t="s">
        <v>344</v>
      </c>
      <c r="S154">
        <v>0.5</v>
      </c>
      <c r="T154">
        <v>1</v>
      </c>
      <c r="U154">
        <v>0</v>
      </c>
      <c r="V154" t="s">
        <v>84</v>
      </c>
      <c r="W154">
        <v>0</v>
      </c>
      <c r="Y154" t="s">
        <v>35</v>
      </c>
      <c r="Z154">
        <v>50</v>
      </c>
      <c r="AA154">
        <v>0</v>
      </c>
    </row>
    <row r="155" spans="1:27" ht="15">
      <c r="A155" t="s">
        <v>380</v>
      </c>
      <c r="B155" t="s">
        <v>342</v>
      </c>
      <c r="C155" t="s">
        <v>343</v>
      </c>
      <c r="D155">
        <v>3.33</v>
      </c>
      <c r="E155" t="s">
        <v>160</v>
      </c>
      <c r="F155" t="s">
        <v>161</v>
      </c>
      <c r="G155" t="s">
        <v>162</v>
      </c>
      <c r="I155" t="s">
        <v>163</v>
      </c>
      <c r="J155">
        <v>1</v>
      </c>
      <c r="K155">
        <v>0.0333</v>
      </c>
      <c r="L155" t="s">
        <v>34</v>
      </c>
      <c r="M155" t="s">
        <v>164</v>
      </c>
      <c r="N155">
        <v>100</v>
      </c>
      <c r="O155">
        <v>100</v>
      </c>
      <c r="P155">
        <v>0</v>
      </c>
      <c r="Q155">
        <v>0</v>
      </c>
      <c r="R155" t="s">
        <v>344</v>
      </c>
      <c r="S155">
        <v>0.5</v>
      </c>
      <c r="T155">
        <v>1</v>
      </c>
      <c r="U155">
        <v>0</v>
      </c>
      <c r="W155">
        <v>0</v>
      </c>
      <c r="X155">
        <v>100</v>
      </c>
      <c r="Z155">
        <v>0</v>
      </c>
      <c r="AA155">
        <v>100</v>
      </c>
    </row>
    <row r="156" spans="1:27" ht="15">
      <c r="A156" t="s">
        <v>381</v>
      </c>
      <c r="B156" t="s">
        <v>342</v>
      </c>
      <c r="C156" t="s">
        <v>343</v>
      </c>
      <c r="D156">
        <v>0.7659</v>
      </c>
      <c r="E156" t="s">
        <v>166</v>
      </c>
      <c r="F156" t="s">
        <v>167</v>
      </c>
      <c r="G156" t="s">
        <v>162</v>
      </c>
      <c r="I156" t="s">
        <v>163</v>
      </c>
      <c r="J156">
        <v>2</v>
      </c>
      <c r="K156">
        <v>0.0333</v>
      </c>
      <c r="L156" t="s">
        <v>34</v>
      </c>
      <c r="M156" t="s">
        <v>164</v>
      </c>
      <c r="N156">
        <v>23</v>
      </c>
      <c r="O156">
        <v>23</v>
      </c>
      <c r="P156">
        <v>0</v>
      </c>
      <c r="Q156">
        <v>0</v>
      </c>
      <c r="R156" t="s">
        <v>344</v>
      </c>
      <c r="S156">
        <v>0.5</v>
      </c>
      <c r="T156">
        <v>1</v>
      </c>
      <c r="U156">
        <v>0</v>
      </c>
      <c r="W156">
        <v>0</v>
      </c>
      <c r="X156">
        <v>23</v>
      </c>
      <c r="Z156">
        <v>0</v>
      </c>
      <c r="AA156">
        <v>23</v>
      </c>
    </row>
    <row r="157" spans="1:27" ht="15">
      <c r="A157" t="s">
        <v>382</v>
      </c>
      <c r="B157" t="s">
        <v>342</v>
      </c>
      <c r="C157" t="s">
        <v>343</v>
      </c>
      <c r="D157">
        <v>0</v>
      </c>
      <c r="E157" t="s">
        <v>169</v>
      </c>
      <c r="F157" t="s">
        <v>170</v>
      </c>
      <c r="G157" t="s">
        <v>162</v>
      </c>
      <c r="I157" t="s">
        <v>163</v>
      </c>
      <c r="J157">
        <v>3</v>
      </c>
      <c r="K157">
        <v>0.0333</v>
      </c>
      <c r="L157" t="s">
        <v>34</v>
      </c>
      <c r="M157" t="s">
        <v>164</v>
      </c>
      <c r="N157">
        <v>0</v>
      </c>
      <c r="O157">
        <v>0</v>
      </c>
      <c r="P157">
        <v>0</v>
      </c>
      <c r="Q157">
        <v>0</v>
      </c>
      <c r="R157" t="s">
        <v>344</v>
      </c>
      <c r="S157">
        <v>0.5</v>
      </c>
      <c r="T157">
        <v>1</v>
      </c>
      <c r="U157">
        <v>0</v>
      </c>
      <c r="W157">
        <v>0</v>
      </c>
      <c r="X157">
        <v>0</v>
      </c>
      <c r="Z157">
        <v>0</v>
      </c>
      <c r="AA157">
        <v>0</v>
      </c>
    </row>
    <row r="158" spans="1:27" ht="15">
      <c r="A158" t="s">
        <v>387</v>
      </c>
      <c r="B158" t="s">
        <v>384</v>
      </c>
      <c r="C158" t="s">
        <v>385</v>
      </c>
      <c r="D158">
        <v>2.5</v>
      </c>
      <c r="E158" t="s">
        <v>29</v>
      </c>
      <c r="F158" t="s">
        <v>30</v>
      </c>
      <c r="G158" t="s">
        <v>31</v>
      </c>
      <c r="H158" t="s">
        <v>32</v>
      </c>
      <c r="I158" t="s">
        <v>33</v>
      </c>
      <c r="J158">
        <v>4</v>
      </c>
      <c r="K158">
        <v>0.025</v>
      </c>
      <c r="L158" t="s">
        <v>215</v>
      </c>
      <c r="M158" t="s">
        <v>215</v>
      </c>
      <c r="N158">
        <v>50</v>
      </c>
      <c r="O158">
        <v>100</v>
      </c>
      <c r="P158">
        <v>100</v>
      </c>
      <c r="Q158">
        <v>50</v>
      </c>
      <c r="R158" t="s">
        <v>344</v>
      </c>
      <c r="S158">
        <v>0.5</v>
      </c>
      <c r="T158">
        <v>1</v>
      </c>
      <c r="U158">
        <v>50</v>
      </c>
      <c r="AA158">
        <v>0</v>
      </c>
    </row>
    <row r="159" spans="1:27" ht="15">
      <c r="A159" t="s">
        <v>388</v>
      </c>
      <c r="B159" t="s">
        <v>384</v>
      </c>
      <c r="C159" t="s">
        <v>385</v>
      </c>
      <c r="D159">
        <v>2.5</v>
      </c>
      <c r="E159" t="s">
        <v>38</v>
      </c>
      <c r="F159" t="s">
        <v>39</v>
      </c>
      <c r="G159" t="s">
        <v>31</v>
      </c>
      <c r="H159" t="s">
        <v>32</v>
      </c>
      <c r="I159" t="s">
        <v>33</v>
      </c>
      <c r="J159">
        <v>5</v>
      </c>
      <c r="K159">
        <v>0.025</v>
      </c>
      <c r="L159" t="s">
        <v>215</v>
      </c>
      <c r="M159" t="s">
        <v>215</v>
      </c>
      <c r="N159">
        <v>50</v>
      </c>
      <c r="O159">
        <v>100</v>
      </c>
      <c r="P159">
        <v>100</v>
      </c>
      <c r="Q159">
        <v>50</v>
      </c>
      <c r="R159" t="s">
        <v>344</v>
      </c>
      <c r="S159">
        <v>0.5</v>
      </c>
      <c r="T159">
        <v>1</v>
      </c>
      <c r="U159">
        <v>50</v>
      </c>
      <c r="AA159">
        <v>0</v>
      </c>
    </row>
    <row r="160" spans="1:27" ht="15">
      <c r="A160" t="s">
        <v>389</v>
      </c>
      <c r="B160" t="s">
        <v>384</v>
      </c>
      <c r="C160" t="s">
        <v>385</v>
      </c>
      <c r="D160">
        <v>2.5</v>
      </c>
      <c r="E160" t="s">
        <v>44</v>
      </c>
      <c r="F160" t="s">
        <v>45</v>
      </c>
      <c r="G160" t="s">
        <v>31</v>
      </c>
      <c r="H160" t="s">
        <v>32</v>
      </c>
      <c r="I160" t="s">
        <v>33</v>
      </c>
      <c r="J160">
        <v>7</v>
      </c>
      <c r="K160">
        <v>0.025</v>
      </c>
      <c r="L160" t="s">
        <v>215</v>
      </c>
      <c r="M160" t="s">
        <v>215</v>
      </c>
      <c r="N160">
        <v>50</v>
      </c>
      <c r="O160">
        <v>100</v>
      </c>
      <c r="P160">
        <v>100</v>
      </c>
      <c r="Q160">
        <v>50</v>
      </c>
      <c r="R160" t="s">
        <v>344</v>
      </c>
      <c r="S160">
        <v>0.5</v>
      </c>
      <c r="T160">
        <v>1</v>
      </c>
      <c r="U160">
        <v>50</v>
      </c>
      <c r="AA160">
        <v>0</v>
      </c>
    </row>
    <row r="161" spans="1:27" ht="15">
      <c r="A161" t="s">
        <v>390</v>
      </c>
      <c r="B161" t="s">
        <v>384</v>
      </c>
      <c r="C161" t="s">
        <v>385</v>
      </c>
      <c r="D161">
        <v>1.30387931034482</v>
      </c>
      <c r="E161" t="s">
        <v>47</v>
      </c>
      <c r="F161" t="s">
        <v>48</v>
      </c>
      <c r="G161" t="s">
        <v>31</v>
      </c>
      <c r="H161" t="s">
        <v>248</v>
      </c>
      <c r="I161" t="s">
        <v>249</v>
      </c>
      <c r="J161">
        <v>8</v>
      </c>
      <c r="K161">
        <v>0.025</v>
      </c>
      <c r="L161" t="s">
        <v>215</v>
      </c>
      <c r="M161" t="s">
        <v>215</v>
      </c>
      <c r="N161">
        <v>50</v>
      </c>
      <c r="O161">
        <v>52.1551724138</v>
      </c>
      <c r="P161">
        <v>4.31034482759</v>
      </c>
      <c r="Q161">
        <v>2.15517241379</v>
      </c>
      <c r="R161" t="s">
        <v>344</v>
      </c>
      <c r="S161">
        <v>0.5</v>
      </c>
      <c r="T161">
        <v>1</v>
      </c>
      <c r="U161">
        <v>2.15517241379</v>
      </c>
      <c r="AA161">
        <v>0</v>
      </c>
    </row>
    <row r="162" spans="1:27" ht="15">
      <c r="A162" t="s">
        <v>413</v>
      </c>
      <c r="B162" t="s">
        <v>384</v>
      </c>
      <c r="C162" t="s">
        <v>385</v>
      </c>
      <c r="D162">
        <v>4.17</v>
      </c>
      <c r="E162" t="s">
        <v>50</v>
      </c>
      <c r="F162" t="s">
        <v>51</v>
      </c>
      <c r="G162" t="s">
        <v>31</v>
      </c>
      <c r="H162" t="s">
        <v>221</v>
      </c>
      <c r="I162" t="s">
        <v>222</v>
      </c>
      <c r="J162">
        <v>9</v>
      </c>
      <c r="K162">
        <v>0.0417</v>
      </c>
      <c r="L162" t="s">
        <v>215</v>
      </c>
      <c r="M162" t="s">
        <v>215</v>
      </c>
      <c r="N162">
        <v>50</v>
      </c>
      <c r="O162">
        <v>100</v>
      </c>
      <c r="P162">
        <v>100</v>
      </c>
      <c r="Q162">
        <v>50</v>
      </c>
      <c r="R162" t="s">
        <v>344</v>
      </c>
      <c r="S162">
        <v>0.5</v>
      </c>
      <c r="T162">
        <v>1</v>
      </c>
      <c r="U162">
        <v>50</v>
      </c>
      <c r="AA162">
        <v>0</v>
      </c>
    </row>
    <row r="163" spans="1:27" ht="15">
      <c r="A163" t="s">
        <v>391</v>
      </c>
      <c r="B163" t="s">
        <v>384</v>
      </c>
      <c r="C163" t="s">
        <v>385</v>
      </c>
      <c r="D163">
        <v>4.17</v>
      </c>
      <c r="E163" t="s">
        <v>55</v>
      </c>
      <c r="F163" t="s">
        <v>56</v>
      </c>
      <c r="G163" t="s">
        <v>31</v>
      </c>
      <c r="H163" t="s">
        <v>221</v>
      </c>
      <c r="I163" t="s">
        <v>222</v>
      </c>
      <c r="J163">
        <v>10</v>
      </c>
      <c r="K163">
        <v>0.0417</v>
      </c>
      <c r="L163" t="s">
        <v>215</v>
      </c>
      <c r="M163" t="s">
        <v>215</v>
      </c>
      <c r="N163">
        <v>50</v>
      </c>
      <c r="O163">
        <v>100</v>
      </c>
      <c r="P163">
        <v>100</v>
      </c>
      <c r="Q163">
        <v>50</v>
      </c>
      <c r="R163" t="s">
        <v>344</v>
      </c>
      <c r="S163">
        <v>0.5</v>
      </c>
      <c r="T163">
        <v>1</v>
      </c>
      <c r="U163">
        <v>50</v>
      </c>
      <c r="AA163">
        <v>0</v>
      </c>
    </row>
    <row r="164" spans="1:27" ht="15">
      <c r="A164" t="s">
        <v>392</v>
      </c>
      <c r="B164" t="s">
        <v>384</v>
      </c>
      <c r="C164" t="s">
        <v>385</v>
      </c>
      <c r="D164">
        <v>4.17</v>
      </c>
      <c r="E164" t="s">
        <v>58</v>
      </c>
      <c r="F164" t="s">
        <v>59</v>
      </c>
      <c r="G164" t="s">
        <v>31</v>
      </c>
      <c r="H164" t="s">
        <v>52</v>
      </c>
      <c r="I164" t="s">
        <v>53</v>
      </c>
      <c r="J164">
        <v>11</v>
      </c>
      <c r="K164">
        <v>0.0417</v>
      </c>
      <c r="L164" t="s">
        <v>215</v>
      </c>
      <c r="M164" t="s">
        <v>215</v>
      </c>
      <c r="N164">
        <v>50</v>
      </c>
      <c r="O164">
        <v>100</v>
      </c>
      <c r="P164">
        <v>100</v>
      </c>
      <c r="Q164">
        <v>50</v>
      </c>
      <c r="R164" t="s">
        <v>344</v>
      </c>
      <c r="S164">
        <v>0.5</v>
      </c>
      <c r="T164">
        <v>1</v>
      </c>
      <c r="U164">
        <v>50</v>
      </c>
      <c r="AA164">
        <v>0</v>
      </c>
    </row>
    <row r="165" spans="1:27" ht="15">
      <c r="A165" t="s">
        <v>393</v>
      </c>
      <c r="B165" t="s">
        <v>384</v>
      </c>
      <c r="C165" t="s">
        <v>385</v>
      </c>
      <c r="D165">
        <v>1.2225</v>
      </c>
      <c r="E165" t="s">
        <v>61</v>
      </c>
      <c r="F165" t="s">
        <v>62</v>
      </c>
      <c r="G165" t="s">
        <v>63</v>
      </c>
      <c r="H165" t="s">
        <v>64</v>
      </c>
      <c r="I165" t="s">
        <v>65</v>
      </c>
      <c r="J165">
        <v>12</v>
      </c>
      <c r="K165">
        <v>0.0163</v>
      </c>
      <c r="L165" t="s">
        <v>215</v>
      </c>
      <c r="M165" t="s">
        <v>215</v>
      </c>
      <c r="N165">
        <v>50</v>
      </c>
      <c r="O165">
        <v>75</v>
      </c>
      <c r="P165">
        <v>100</v>
      </c>
      <c r="Q165">
        <v>50</v>
      </c>
      <c r="R165" t="s">
        <v>344</v>
      </c>
      <c r="S165">
        <v>0.5</v>
      </c>
      <c r="T165">
        <v>0.5</v>
      </c>
      <c r="U165">
        <v>25</v>
      </c>
      <c r="AA165">
        <v>0</v>
      </c>
    </row>
    <row r="166" spans="1:27" ht="15">
      <c r="A166" t="s">
        <v>394</v>
      </c>
      <c r="B166" t="s">
        <v>384</v>
      </c>
      <c r="C166" t="s">
        <v>385</v>
      </c>
      <c r="D166">
        <v>1.2225</v>
      </c>
      <c r="E166" t="s">
        <v>68</v>
      </c>
      <c r="F166" t="s">
        <v>69</v>
      </c>
      <c r="G166" t="s">
        <v>63</v>
      </c>
      <c r="H166" t="s">
        <v>64</v>
      </c>
      <c r="I166" t="s">
        <v>65</v>
      </c>
      <c r="J166">
        <v>13</v>
      </c>
      <c r="K166">
        <v>0.0163</v>
      </c>
      <c r="L166" t="s">
        <v>215</v>
      </c>
      <c r="M166" t="s">
        <v>215</v>
      </c>
      <c r="N166">
        <v>50</v>
      </c>
      <c r="O166">
        <v>75</v>
      </c>
      <c r="P166">
        <v>100</v>
      </c>
      <c r="Q166">
        <v>50</v>
      </c>
      <c r="R166" t="s">
        <v>344</v>
      </c>
      <c r="S166">
        <v>0.5</v>
      </c>
      <c r="T166">
        <v>0.5</v>
      </c>
      <c r="U166">
        <v>25</v>
      </c>
      <c r="AA166">
        <v>0</v>
      </c>
    </row>
    <row r="167" spans="1:27" ht="15">
      <c r="A167" t="s">
        <v>395</v>
      </c>
      <c r="B167" t="s">
        <v>384</v>
      </c>
      <c r="C167" t="s">
        <v>385</v>
      </c>
      <c r="D167">
        <v>1.22231627592425</v>
      </c>
      <c r="E167" t="s">
        <v>71</v>
      </c>
      <c r="F167" t="s">
        <v>72</v>
      </c>
      <c r="G167" t="s">
        <v>63</v>
      </c>
      <c r="H167" t="s">
        <v>64</v>
      </c>
      <c r="I167" t="s">
        <v>65</v>
      </c>
      <c r="J167">
        <v>14</v>
      </c>
      <c r="K167">
        <v>0.0163</v>
      </c>
      <c r="L167" t="s">
        <v>215</v>
      </c>
      <c r="M167" t="s">
        <v>215</v>
      </c>
      <c r="N167">
        <v>50</v>
      </c>
      <c r="O167">
        <v>74.9887285843</v>
      </c>
      <c r="P167">
        <v>99.9549143372</v>
      </c>
      <c r="Q167">
        <v>49.9774571686</v>
      </c>
      <c r="R167" t="s">
        <v>344</v>
      </c>
      <c r="S167">
        <v>0.5</v>
      </c>
      <c r="T167">
        <v>0.5</v>
      </c>
      <c r="U167">
        <v>24.9887285843</v>
      </c>
      <c r="AA167">
        <v>0</v>
      </c>
    </row>
    <row r="168" spans="1:27" ht="15">
      <c r="A168" t="s">
        <v>396</v>
      </c>
      <c r="B168" t="s">
        <v>384</v>
      </c>
      <c r="C168" t="s">
        <v>385</v>
      </c>
      <c r="D168">
        <v>1.16701532912533</v>
      </c>
      <c r="E168" t="s">
        <v>75</v>
      </c>
      <c r="F168" t="s">
        <v>76</v>
      </c>
      <c r="G168" t="s">
        <v>63</v>
      </c>
      <c r="H168" t="s">
        <v>64</v>
      </c>
      <c r="I168" t="s">
        <v>65</v>
      </c>
      <c r="J168">
        <v>15</v>
      </c>
      <c r="K168">
        <v>0.0163</v>
      </c>
      <c r="L168" t="s">
        <v>215</v>
      </c>
      <c r="M168" t="s">
        <v>215</v>
      </c>
      <c r="N168">
        <v>50</v>
      </c>
      <c r="O168">
        <v>71.5960324617</v>
      </c>
      <c r="P168">
        <v>86.3841298467</v>
      </c>
      <c r="Q168">
        <v>43.1920649234</v>
      </c>
      <c r="R168" t="s">
        <v>344</v>
      </c>
      <c r="S168">
        <v>0.5</v>
      </c>
      <c r="T168">
        <v>0.5</v>
      </c>
      <c r="U168">
        <v>21.5960324617</v>
      </c>
      <c r="AA168">
        <v>0</v>
      </c>
    </row>
    <row r="169" spans="1:27" ht="15">
      <c r="A169" t="s">
        <v>414</v>
      </c>
      <c r="B169" t="s">
        <v>384</v>
      </c>
      <c r="C169" t="s">
        <v>385</v>
      </c>
      <c r="D169">
        <v>1.03234558160504</v>
      </c>
      <c r="E169" t="s">
        <v>78</v>
      </c>
      <c r="F169" t="s">
        <v>79</v>
      </c>
      <c r="G169" t="s">
        <v>63</v>
      </c>
      <c r="H169" t="s">
        <v>64</v>
      </c>
      <c r="I169" t="s">
        <v>65</v>
      </c>
      <c r="J169">
        <v>16</v>
      </c>
      <c r="K169">
        <v>0.0163</v>
      </c>
      <c r="L169" t="s">
        <v>215</v>
      </c>
      <c r="M169" t="s">
        <v>215</v>
      </c>
      <c r="N169">
        <v>50</v>
      </c>
      <c r="O169">
        <v>63.334084761</v>
      </c>
      <c r="P169">
        <v>53.3363390442</v>
      </c>
      <c r="Q169">
        <v>26.6681695221</v>
      </c>
      <c r="R169" t="s">
        <v>344</v>
      </c>
      <c r="S169">
        <v>0.5</v>
      </c>
      <c r="T169">
        <v>0.5</v>
      </c>
      <c r="U169">
        <v>13.334084761</v>
      </c>
      <c r="AA169">
        <v>0</v>
      </c>
    </row>
    <row r="170" spans="1:27" ht="15">
      <c r="A170" t="s">
        <v>397</v>
      </c>
      <c r="B170" t="s">
        <v>384</v>
      </c>
      <c r="C170" t="s">
        <v>385</v>
      </c>
      <c r="D170">
        <v>1.2225</v>
      </c>
      <c r="E170" t="s">
        <v>82</v>
      </c>
      <c r="F170" t="s">
        <v>83</v>
      </c>
      <c r="G170" t="s">
        <v>63</v>
      </c>
      <c r="H170" t="s">
        <v>64</v>
      </c>
      <c r="I170" t="s">
        <v>65</v>
      </c>
      <c r="J170">
        <v>17</v>
      </c>
      <c r="K170">
        <v>0.0163</v>
      </c>
      <c r="L170" t="s">
        <v>215</v>
      </c>
      <c r="M170" t="s">
        <v>215</v>
      </c>
      <c r="N170">
        <v>50</v>
      </c>
      <c r="O170">
        <v>75</v>
      </c>
      <c r="P170">
        <v>100</v>
      </c>
      <c r="Q170">
        <v>50</v>
      </c>
      <c r="R170" t="s">
        <v>344</v>
      </c>
      <c r="S170">
        <v>0.5</v>
      </c>
      <c r="T170">
        <v>0.5</v>
      </c>
      <c r="U170">
        <v>25</v>
      </c>
      <c r="AA170">
        <v>0</v>
      </c>
    </row>
    <row r="171" spans="1:27" ht="15">
      <c r="A171" t="s">
        <v>398</v>
      </c>
      <c r="B171" t="s">
        <v>384</v>
      </c>
      <c r="C171" t="s">
        <v>385</v>
      </c>
      <c r="D171">
        <v>1.2225</v>
      </c>
      <c r="E171" t="s">
        <v>86</v>
      </c>
      <c r="F171" t="s">
        <v>87</v>
      </c>
      <c r="G171" t="s">
        <v>63</v>
      </c>
      <c r="H171" t="s">
        <v>64</v>
      </c>
      <c r="I171" t="s">
        <v>65</v>
      </c>
      <c r="J171">
        <v>18</v>
      </c>
      <c r="K171">
        <v>0.0163</v>
      </c>
      <c r="L171" t="s">
        <v>215</v>
      </c>
      <c r="M171" t="s">
        <v>215</v>
      </c>
      <c r="N171">
        <v>50</v>
      </c>
      <c r="O171">
        <v>75</v>
      </c>
      <c r="P171">
        <v>100</v>
      </c>
      <c r="Q171">
        <v>50</v>
      </c>
      <c r="R171" t="s">
        <v>344</v>
      </c>
      <c r="S171">
        <v>0.5</v>
      </c>
      <c r="T171">
        <v>0.5</v>
      </c>
      <c r="U171">
        <v>25</v>
      </c>
      <c r="AA171">
        <v>0</v>
      </c>
    </row>
    <row r="172" spans="1:27" ht="15">
      <c r="A172" t="s">
        <v>399</v>
      </c>
      <c r="B172" t="s">
        <v>384</v>
      </c>
      <c r="C172" t="s">
        <v>385</v>
      </c>
      <c r="D172">
        <v>1.2225</v>
      </c>
      <c r="E172" t="s">
        <v>89</v>
      </c>
      <c r="F172" t="s">
        <v>90</v>
      </c>
      <c r="G172" t="s">
        <v>63</v>
      </c>
      <c r="H172" t="s">
        <v>64</v>
      </c>
      <c r="I172" t="s">
        <v>65</v>
      </c>
      <c r="J172">
        <v>19</v>
      </c>
      <c r="K172">
        <v>0.0163</v>
      </c>
      <c r="L172" t="s">
        <v>215</v>
      </c>
      <c r="M172" t="s">
        <v>215</v>
      </c>
      <c r="N172">
        <v>50</v>
      </c>
      <c r="O172">
        <v>75</v>
      </c>
      <c r="P172">
        <v>100</v>
      </c>
      <c r="Q172">
        <v>50</v>
      </c>
      <c r="R172" t="s">
        <v>344</v>
      </c>
      <c r="S172">
        <v>0.5</v>
      </c>
      <c r="T172">
        <v>0.5</v>
      </c>
      <c r="U172">
        <v>25</v>
      </c>
      <c r="AA172">
        <v>0</v>
      </c>
    </row>
    <row r="173" spans="1:27" ht="15">
      <c r="A173" t="s">
        <v>400</v>
      </c>
      <c r="B173" t="s">
        <v>384</v>
      </c>
      <c r="C173" t="s">
        <v>385</v>
      </c>
      <c r="D173">
        <v>1.39499999999999</v>
      </c>
      <c r="E173" t="s">
        <v>92</v>
      </c>
      <c r="F173" t="s">
        <v>93</v>
      </c>
      <c r="G173" t="s">
        <v>63</v>
      </c>
      <c r="H173" t="s">
        <v>94</v>
      </c>
      <c r="I173" t="s">
        <v>95</v>
      </c>
      <c r="J173">
        <v>20</v>
      </c>
      <c r="K173">
        <v>0.0186</v>
      </c>
      <c r="L173" t="s">
        <v>215</v>
      </c>
      <c r="M173" t="s">
        <v>215</v>
      </c>
      <c r="N173">
        <v>50</v>
      </c>
      <c r="O173">
        <v>75</v>
      </c>
      <c r="P173">
        <v>100</v>
      </c>
      <c r="Q173">
        <v>50</v>
      </c>
      <c r="R173" t="s">
        <v>344</v>
      </c>
      <c r="S173">
        <v>0.5</v>
      </c>
      <c r="T173">
        <v>0.5</v>
      </c>
      <c r="U173">
        <v>25</v>
      </c>
      <c r="AA173">
        <v>0</v>
      </c>
    </row>
    <row r="174" spans="1:27" ht="15">
      <c r="A174" t="s">
        <v>401</v>
      </c>
      <c r="B174" t="s">
        <v>384</v>
      </c>
      <c r="C174" t="s">
        <v>385</v>
      </c>
      <c r="D174">
        <v>1.39499999999999</v>
      </c>
      <c r="E174" t="s">
        <v>97</v>
      </c>
      <c r="F174" t="s">
        <v>98</v>
      </c>
      <c r="G174" t="s">
        <v>63</v>
      </c>
      <c r="H174" t="s">
        <v>94</v>
      </c>
      <c r="I174" t="s">
        <v>95</v>
      </c>
      <c r="J174">
        <v>21</v>
      </c>
      <c r="K174">
        <v>0.0186</v>
      </c>
      <c r="L174" t="s">
        <v>215</v>
      </c>
      <c r="M174" t="s">
        <v>215</v>
      </c>
      <c r="N174">
        <v>50</v>
      </c>
      <c r="O174">
        <v>75</v>
      </c>
      <c r="P174">
        <v>100</v>
      </c>
      <c r="Q174">
        <v>50</v>
      </c>
      <c r="R174" t="s">
        <v>344</v>
      </c>
      <c r="S174">
        <v>0.5</v>
      </c>
      <c r="T174">
        <v>0.5</v>
      </c>
      <c r="U174">
        <v>25</v>
      </c>
      <c r="AA174">
        <v>0</v>
      </c>
    </row>
    <row r="175" spans="1:27" ht="15">
      <c r="A175" t="s">
        <v>402</v>
      </c>
      <c r="B175" t="s">
        <v>384</v>
      </c>
      <c r="C175" t="s">
        <v>385</v>
      </c>
      <c r="D175">
        <v>1.31336199095022</v>
      </c>
      <c r="E175" t="s">
        <v>100</v>
      </c>
      <c r="F175" t="s">
        <v>101</v>
      </c>
      <c r="G175" t="s">
        <v>63</v>
      </c>
      <c r="H175" t="s">
        <v>94</v>
      </c>
      <c r="I175" t="s">
        <v>95</v>
      </c>
      <c r="J175">
        <v>22</v>
      </c>
      <c r="K175">
        <v>0.0186</v>
      </c>
      <c r="L175" t="s">
        <v>215</v>
      </c>
      <c r="M175" t="s">
        <v>215</v>
      </c>
      <c r="N175">
        <v>50</v>
      </c>
      <c r="O175">
        <v>70.6108597285</v>
      </c>
      <c r="P175">
        <v>82.443438914</v>
      </c>
      <c r="Q175">
        <v>41.221719457</v>
      </c>
      <c r="R175" t="s">
        <v>344</v>
      </c>
      <c r="S175">
        <v>0.5</v>
      </c>
      <c r="T175">
        <v>0.5</v>
      </c>
      <c r="U175">
        <v>20.6108597285</v>
      </c>
      <c r="AA175">
        <v>0</v>
      </c>
    </row>
    <row r="176" spans="1:27" ht="15">
      <c r="A176" t="s">
        <v>403</v>
      </c>
      <c r="B176" t="s">
        <v>384</v>
      </c>
      <c r="C176" t="s">
        <v>385</v>
      </c>
      <c r="D176">
        <v>1.35333936651583</v>
      </c>
      <c r="E176" t="s">
        <v>103</v>
      </c>
      <c r="F176" t="s">
        <v>104</v>
      </c>
      <c r="G176" t="s">
        <v>63</v>
      </c>
      <c r="H176" t="s">
        <v>94</v>
      </c>
      <c r="I176" t="s">
        <v>95</v>
      </c>
      <c r="J176">
        <v>23</v>
      </c>
      <c r="K176">
        <v>0.0186</v>
      </c>
      <c r="L176" t="s">
        <v>215</v>
      </c>
      <c r="M176" t="s">
        <v>215</v>
      </c>
      <c r="N176">
        <v>50</v>
      </c>
      <c r="O176">
        <v>72.7601809955</v>
      </c>
      <c r="P176">
        <v>91.0407239819</v>
      </c>
      <c r="Q176">
        <v>45.520361991</v>
      </c>
      <c r="R176" t="s">
        <v>344</v>
      </c>
      <c r="S176">
        <v>0.5</v>
      </c>
      <c r="T176">
        <v>0.5</v>
      </c>
      <c r="U176">
        <v>22.7601809955</v>
      </c>
      <c r="AA176">
        <v>0</v>
      </c>
    </row>
    <row r="177" spans="1:27" ht="15">
      <c r="A177" t="s">
        <v>404</v>
      </c>
      <c r="B177" t="s">
        <v>384</v>
      </c>
      <c r="C177" t="s">
        <v>385</v>
      </c>
      <c r="D177">
        <v>1.39416140667267</v>
      </c>
      <c r="E177" t="s">
        <v>106</v>
      </c>
      <c r="F177" t="s">
        <v>107</v>
      </c>
      <c r="G177" t="s">
        <v>63</v>
      </c>
      <c r="H177" t="s">
        <v>94</v>
      </c>
      <c r="I177" t="s">
        <v>95</v>
      </c>
      <c r="J177">
        <v>24</v>
      </c>
      <c r="K177">
        <v>0.0186</v>
      </c>
      <c r="L177" t="s">
        <v>215</v>
      </c>
      <c r="M177" t="s">
        <v>215</v>
      </c>
      <c r="N177">
        <v>50</v>
      </c>
      <c r="O177">
        <v>74.9549143372</v>
      </c>
      <c r="P177">
        <v>99.819657349</v>
      </c>
      <c r="Q177">
        <v>49.9098286745</v>
      </c>
      <c r="R177" t="s">
        <v>344</v>
      </c>
      <c r="S177">
        <v>0.5</v>
      </c>
      <c r="T177">
        <v>0.5</v>
      </c>
      <c r="U177">
        <v>24.9549143372</v>
      </c>
      <c r="AA177">
        <v>0</v>
      </c>
    </row>
    <row r="178" spans="1:27" ht="15">
      <c r="A178" t="s">
        <v>405</v>
      </c>
      <c r="B178" t="s">
        <v>384</v>
      </c>
      <c r="C178" t="s">
        <v>385</v>
      </c>
      <c r="D178">
        <v>1.35376018099547</v>
      </c>
      <c r="E178" t="s">
        <v>112</v>
      </c>
      <c r="F178" t="s">
        <v>113</v>
      </c>
      <c r="G178" t="s">
        <v>63</v>
      </c>
      <c r="H178" t="s">
        <v>94</v>
      </c>
      <c r="I178" t="s">
        <v>95</v>
      </c>
      <c r="J178">
        <v>26</v>
      </c>
      <c r="K178">
        <v>0.0186</v>
      </c>
      <c r="L178" t="s">
        <v>215</v>
      </c>
      <c r="M178" t="s">
        <v>215</v>
      </c>
      <c r="N178">
        <v>50</v>
      </c>
      <c r="O178">
        <v>72.7828054299</v>
      </c>
      <c r="P178">
        <v>91.1312217195</v>
      </c>
      <c r="Q178">
        <v>45.5656108597</v>
      </c>
      <c r="R178" t="s">
        <v>344</v>
      </c>
      <c r="S178">
        <v>0.5</v>
      </c>
      <c r="T178">
        <v>0.5</v>
      </c>
      <c r="U178">
        <v>22.7828054299</v>
      </c>
      <c r="AA178">
        <v>0</v>
      </c>
    </row>
    <row r="179" spans="1:27" ht="15">
      <c r="A179" t="s">
        <v>383</v>
      </c>
      <c r="B179" t="s">
        <v>384</v>
      </c>
      <c r="C179" t="s">
        <v>385</v>
      </c>
      <c r="D179">
        <v>2.4375</v>
      </c>
      <c r="E179" t="s">
        <v>140</v>
      </c>
      <c r="F179" t="s">
        <v>141</v>
      </c>
      <c r="G179" t="s">
        <v>63</v>
      </c>
      <c r="H179" t="s">
        <v>52</v>
      </c>
      <c r="I179" t="s">
        <v>138</v>
      </c>
      <c r="J179">
        <v>34</v>
      </c>
      <c r="K179">
        <v>0.0325</v>
      </c>
      <c r="L179" t="s">
        <v>215</v>
      </c>
      <c r="M179" t="s">
        <v>215</v>
      </c>
      <c r="N179">
        <v>50</v>
      </c>
      <c r="O179">
        <v>75</v>
      </c>
      <c r="P179">
        <v>100</v>
      </c>
      <c r="Q179">
        <v>50</v>
      </c>
      <c r="R179" t="s">
        <v>344</v>
      </c>
      <c r="S179">
        <v>0.5</v>
      </c>
      <c r="T179">
        <v>0.5</v>
      </c>
      <c r="U179">
        <v>25</v>
      </c>
      <c r="AA179">
        <v>0</v>
      </c>
    </row>
    <row r="180" spans="1:27" ht="15">
      <c r="A180" t="s">
        <v>386</v>
      </c>
      <c r="B180" t="s">
        <v>384</v>
      </c>
      <c r="C180" t="s">
        <v>385</v>
      </c>
      <c r="D180">
        <v>2.4375</v>
      </c>
      <c r="E180" t="s">
        <v>143</v>
      </c>
      <c r="F180" t="s">
        <v>144</v>
      </c>
      <c r="G180" t="s">
        <v>63</v>
      </c>
      <c r="H180" t="s">
        <v>52</v>
      </c>
      <c r="I180" t="s">
        <v>138</v>
      </c>
      <c r="J180">
        <v>35</v>
      </c>
      <c r="K180">
        <v>0.0325</v>
      </c>
      <c r="L180" t="s">
        <v>215</v>
      </c>
      <c r="M180" t="s">
        <v>215</v>
      </c>
      <c r="N180">
        <v>50</v>
      </c>
      <c r="O180">
        <v>75</v>
      </c>
      <c r="P180">
        <v>100</v>
      </c>
      <c r="Q180">
        <v>50</v>
      </c>
      <c r="R180" t="s">
        <v>344</v>
      </c>
      <c r="S180">
        <v>0.5</v>
      </c>
      <c r="T180">
        <v>0.5</v>
      </c>
      <c r="U180">
        <v>25</v>
      </c>
      <c r="AA180">
        <v>0</v>
      </c>
    </row>
    <row r="181" spans="1:27" ht="15">
      <c r="A181" t="s">
        <v>406</v>
      </c>
      <c r="B181" t="s">
        <v>384</v>
      </c>
      <c r="C181" t="s">
        <v>385</v>
      </c>
      <c r="D181">
        <v>1.085</v>
      </c>
      <c r="E181" t="s">
        <v>133</v>
      </c>
      <c r="F181" t="s">
        <v>134</v>
      </c>
      <c r="G181" t="s">
        <v>63</v>
      </c>
      <c r="H181" t="s">
        <v>118</v>
      </c>
      <c r="I181" t="s">
        <v>119</v>
      </c>
      <c r="J181">
        <v>32</v>
      </c>
      <c r="K181">
        <v>0.0217</v>
      </c>
      <c r="L181" t="s">
        <v>34</v>
      </c>
      <c r="M181" t="s">
        <v>35</v>
      </c>
      <c r="N181">
        <v>50</v>
      </c>
      <c r="O181">
        <v>50</v>
      </c>
      <c r="P181">
        <v>0</v>
      </c>
      <c r="Q181">
        <v>0</v>
      </c>
      <c r="R181" t="s">
        <v>344</v>
      </c>
      <c r="S181">
        <v>0.5</v>
      </c>
      <c r="T181">
        <v>1</v>
      </c>
      <c r="U181">
        <v>0</v>
      </c>
      <c r="V181" t="s">
        <v>36</v>
      </c>
      <c r="W181">
        <v>1</v>
      </c>
      <c r="Y181" t="s">
        <v>35</v>
      </c>
      <c r="Z181">
        <v>50</v>
      </c>
      <c r="AA181">
        <v>50</v>
      </c>
    </row>
    <row r="182" spans="1:27" ht="15">
      <c r="A182" t="s">
        <v>407</v>
      </c>
      <c r="B182" t="s">
        <v>384</v>
      </c>
      <c r="C182" t="s">
        <v>385</v>
      </c>
      <c r="D182">
        <v>0</v>
      </c>
      <c r="E182" t="s">
        <v>136</v>
      </c>
      <c r="F182" t="s">
        <v>137</v>
      </c>
      <c r="G182" t="s">
        <v>63</v>
      </c>
      <c r="H182" t="s">
        <v>52</v>
      </c>
      <c r="I182" t="s">
        <v>138</v>
      </c>
      <c r="J182">
        <v>33</v>
      </c>
      <c r="K182">
        <v>0.0325</v>
      </c>
      <c r="L182" t="s">
        <v>34</v>
      </c>
      <c r="N182">
        <v>0</v>
      </c>
      <c r="O182">
        <v>0</v>
      </c>
      <c r="P182">
        <v>0</v>
      </c>
      <c r="Q182">
        <v>0</v>
      </c>
      <c r="R182" t="s">
        <v>344</v>
      </c>
      <c r="S182">
        <v>0.5</v>
      </c>
      <c r="T182">
        <v>1</v>
      </c>
      <c r="U182">
        <v>0</v>
      </c>
      <c r="V182" t="s">
        <v>80</v>
      </c>
      <c r="W182">
        <v>0</v>
      </c>
      <c r="Z182">
        <v>0</v>
      </c>
      <c r="AA182">
        <v>0</v>
      </c>
    </row>
    <row r="183" spans="1:27" ht="15">
      <c r="A183" t="s">
        <v>408</v>
      </c>
      <c r="B183" t="s">
        <v>384</v>
      </c>
      <c r="C183" t="s">
        <v>385</v>
      </c>
      <c r="D183">
        <v>0</v>
      </c>
      <c r="E183" t="s">
        <v>146</v>
      </c>
      <c r="F183" t="s">
        <v>147</v>
      </c>
      <c r="G183" t="s">
        <v>63</v>
      </c>
      <c r="H183" t="s">
        <v>52</v>
      </c>
      <c r="I183" t="s">
        <v>138</v>
      </c>
      <c r="J183">
        <v>36</v>
      </c>
      <c r="K183">
        <v>0.0325</v>
      </c>
      <c r="L183" t="s">
        <v>34</v>
      </c>
      <c r="N183">
        <v>0</v>
      </c>
      <c r="O183">
        <v>0</v>
      </c>
      <c r="P183">
        <v>0</v>
      </c>
      <c r="Q183">
        <v>0</v>
      </c>
      <c r="R183" t="s">
        <v>344</v>
      </c>
      <c r="S183">
        <v>0.5</v>
      </c>
      <c r="T183">
        <v>1</v>
      </c>
      <c r="U183">
        <v>0</v>
      </c>
      <c r="V183" t="s">
        <v>80</v>
      </c>
      <c r="W183">
        <v>0</v>
      </c>
      <c r="Z183">
        <v>0</v>
      </c>
      <c r="AA183">
        <v>0</v>
      </c>
    </row>
    <row r="184" spans="1:27" ht="15">
      <c r="A184" t="s">
        <v>409</v>
      </c>
      <c r="B184" t="s">
        <v>384</v>
      </c>
      <c r="C184" t="s">
        <v>385</v>
      </c>
      <c r="D184">
        <v>0</v>
      </c>
      <c r="E184" t="s">
        <v>149</v>
      </c>
      <c r="F184" t="s">
        <v>150</v>
      </c>
      <c r="G184" t="s">
        <v>63</v>
      </c>
      <c r="H184" t="s">
        <v>151</v>
      </c>
      <c r="I184" t="s">
        <v>152</v>
      </c>
      <c r="J184">
        <v>37</v>
      </c>
      <c r="K184">
        <v>0.0433</v>
      </c>
      <c r="L184" t="s">
        <v>34</v>
      </c>
      <c r="M184" t="s">
        <v>73</v>
      </c>
      <c r="N184">
        <v>0</v>
      </c>
      <c r="O184">
        <v>0</v>
      </c>
      <c r="P184">
        <v>0</v>
      </c>
      <c r="Q184">
        <v>0</v>
      </c>
      <c r="R184" t="s">
        <v>344</v>
      </c>
      <c r="S184">
        <v>0.5</v>
      </c>
      <c r="T184">
        <v>1</v>
      </c>
      <c r="U184">
        <v>0</v>
      </c>
      <c r="V184" t="s">
        <v>84</v>
      </c>
      <c r="W184">
        <v>0</v>
      </c>
      <c r="Y184" t="s">
        <v>73</v>
      </c>
      <c r="Z184">
        <v>50</v>
      </c>
      <c r="AA184">
        <v>0</v>
      </c>
    </row>
    <row r="185" spans="1:27" ht="15">
      <c r="A185" t="s">
        <v>410</v>
      </c>
      <c r="B185" t="s">
        <v>384</v>
      </c>
      <c r="C185" t="s">
        <v>385</v>
      </c>
      <c r="D185">
        <v>1.25</v>
      </c>
      <c r="E185" t="s">
        <v>41</v>
      </c>
      <c r="F185" t="s">
        <v>42</v>
      </c>
      <c r="G185" t="s">
        <v>31</v>
      </c>
      <c r="H185" t="s">
        <v>32</v>
      </c>
      <c r="I185" t="s">
        <v>33</v>
      </c>
      <c r="J185">
        <v>6</v>
      </c>
      <c r="K185">
        <v>0.025</v>
      </c>
      <c r="L185" t="s">
        <v>34</v>
      </c>
      <c r="M185" t="s">
        <v>35</v>
      </c>
      <c r="N185">
        <v>50</v>
      </c>
      <c r="O185">
        <v>50</v>
      </c>
      <c r="P185">
        <v>0</v>
      </c>
      <c r="Q185">
        <v>0</v>
      </c>
      <c r="R185" t="s">
        <v>344</v>
      </c>
      <c r="S185">
        <v>0.5</v>
      </c>
      <c r="T185">
        <v>1</v>
      </c>
      <c r="U185">
        <v>0</v>
      </c>
      <c r="V185" t="s">
        <v>36</v>
      </c>
      <c r="W185">
        <v>1</v>
      </c>
      <c r="Y185" t="s">
        <v>35</v>
      </c>
      <c r="Z185">
        <v>50</v>
      </c>
      <c r="AA185">
        <v>50</v>
      </c>
    </row>
    <row r="186" spans="1:27" ht="15">
      <c r="A186" t="s">
        <v>411</v>
      </c>
      <c r="B186" t="s">
        <v>384</v>
      </c>
      <c r="C186" t="s">
        <v>385</v>
      </c>
      <c r="D186">
        <v>0</v>
      </c>
      <c r="E186" t="s">
        <v>157</v>
      </c>
      <c r="F186" t="s">
        <v>158</v>
      </c>
      <c r="G186" t="s">
        <v>63</v>
      </c>
      <c r="H186" t="s">
        <v>151</v>
      </c>
      <c r="I186" t="s">
        <v>152</v>
      </c>
      <c r="J186">
        <v>39</v>
      </c>
      <c r="K186">
        <v>0.0433</v>
      </c>
      <c r="L186" t="s">
        <v>34</v>
      </c>
      <c r="M186" t="s">
        <v>35</v>
      </c>
      <c r="N186">
        <v>0</v>
      </c>
      <c r="O186">
        <v>0</v>
      </c>
      <c r="P186">
        <v>0</v>
      </c>
      <c r="Q186">
        <v>0</v>
      </c>
      <c r="R186" t="s">
        <v>344</v>
      </c>
      <c r="S186">
        <v>0.5</v>
      </c>
      <c r="T186">
        <v>1</v>
      </c>
      <c r="U186">
        <v>0</v>
      </c>
      <c r="V186" t="s">
        <v>80</v>
      </c>
      <c r="W186">
        <v>0</v>
      </c>
      <c r="Y186" t="s">
        <v>35</v>
      </c>
      <c r="Z186">
        <v>50</v>
      </c>
      <c r="AA186">
        <v>0</v>
      </c>
    </row>
    <row r="187" spans="1:27" ht="15">
      <c r="A187" t="s">
        <v>412</v>
      </c>
      <c r="B187" t="s">
        <v>384</v>
      </c>
      <c r="C187" t="s">
        <v>385</v>
      </c>
      <c r="D187">
        <v>0</v>
      </c>
      <c r="E187" t="s">
        <v>154</v>
      </c>
      <c r="F187" t="s">
        <v>155</v>
      </c>
      <c r="G187" t="s">
        <v>63</v>
      </c>
      <c r="H187" t="s">
        <v>151</v>
      </c>
      <c r="I187" t="s">
        <v>152</v>
      </c>
      <c r="J187">
        <v>38</v>
      </c>
      <c r="K187">
        <v>0.0433</v>
      </c>
      <c r="L187" t="s">
        <v>34</v>
      </c>
      <c r="M187" t="s">
        <v>35</v>
      </c>
      <c r="N187">
        <v>0</v>
      </c>
      <c r="O187">
        <v>0</v>
      </c>
      <c r="P187">
        <v>0</v>
      </c>
      <c r="Q187">
        <v>0</v>
      </c>
      <c r="R187" t="s">
        <v>344</v>
      </c>
      <c r="S187">
        <v>0.5</v>
      </c>
      <c r="T187">
        <v>1</v>
      </c>
      <c r="U187">
        <v>0</v>
      </c>
      <c r="V187" t="s">
        <v>80</v>
      </c>
      <c r="W187">
        <v>0</v>
      </c>
      <c r="Y187" t="s">
        <v>35</v>
      </c>
      <c r="Z187">
        <v>50</v>
      </c>
      <c r="AA187">
        <v>0</v>
      </c>
    </row>
    <row r="188" spans="1:27" ht="15">
      <c r="A188" t="s">
        <v>415</v>
      </c>
      <c r="B188" t="s">
        <v>384</v>
      </c>
      <c r="C188" t="s">
        <v>385</v>
      </c>
      <c r="D188">
        <v>0</v>
      </c>
      <c r="E188" t="s">
        <v>109</v>
      </c>
      <c r="F188" t="s">
        <v>110</v>
      </c>
      <c r="G188" t="s">
        <v>63</v>
      </c>
      <c r="H188" t="s">
        <v>94</v>
      </c>
      <c r="I188" t="s">
        <v>95</v>
      </c>
      <c r="J188">
        <v>25</v>
      </c>
      <c r="K188">
        <v>0.0186</v>
      </c>
      <c r="L188" t="s">
        <v>34</v>
      </c>
      <c r="M188" t="s">
        <v>66</v>
      </c>
      <c r="N188">
        <v>0</v>
      </c>
      <c r="O188">
        <v>0</v>
      </c>
      <c r="P188">
        <v>0</v>
      </c>
      <c r="Q188">
        <v>0</v>
      </c>
      <c r="R188" t="s">
        <v>344</v>
      </c>
      <c r="S188">
        <v>0.5</v>
      </c>
      <c r="T188">
        <v>1</v>
      </c>
      <c r="U188">
        <v>0</v>
      </c>
      <c r="V188" t="s">
        <v>84</v>
      </c>
      <c r="W188">
        <v>0</v>
      </c>
      <c r="Y188" t="s">
        <v>66</v>
      </c>
      <c r="Z188">
        <v>33.33</v>
      </c>
      <c r="AA188">
        <v>0</v>
      </c>
    </row>
    <row r="189" spans="1:27" ht="15">
      <c r="A189" t="s">
        <v>416</v>
      </c>
      <c r="B189" t="s">
        <v>384</v>
      </c>
      <c r="C189" t="s">
        <v>385</v>
      </c>
      <c r="D189">
        <v>0</v>
      </c>
      <c r="E189" t="s">
        <v>116</v>
      </c>
      <c r="F189" t="s">
        <v>117</v>
      </c>
      <c r="G189" t="s">
        <v>63</v>
      </c>
      <c r="H189" t="s">
        <v>118</v>
      </c>
      <c r="I189" t="s">
        <v>119</v>
      </c>
      <c r="J189">
        <v>27</v>
      </c>
      <c r="K189">
        <v>0.0217</v>
      </c>
      <c r="L189" t="s">
        <v>34</v>
      </c>
      <c r="M189" t="s">
        <v>35</v>
      </c>
      <c r="N189">
        <v>0</v>
      </c>
      <c r="O189">
        <v>0</v>
      </c>
      <c r="P189">
        <v>0</v>
      </c>
      <c r="Q189">
        <v>0</v>
      </c>
      <c r="R189" t="s">
        <v>344</v>
      </c>
      <c r="S189">
        <v>0.5</v>
      </c>
      <c r="T189">
        <v>1</v>
      </c>
      <c r="U189">
        <v>0</v>
      </c>
      <c r="V189" t="s">
        <v>80</v>
      </c>
      <c r="W189">
        <v>0</v>
      </c>
      <c r="Y189" t="s">
        <v>35</v>
      </c>
      <c r="Z189">
        <v>50</v>
      </c>
      <c r="AA189">
        <v>0</v>
      </c>
    </row>
    <row r="190" spans="1:27" ht="15">
      <c r="A190" t="s">
        <v>417</v>
      </c>
      <c r="B190" t="s">
        <v>384</v>
      </c>
      <c r="C190" t="s">
        <v>385</v>
      </c>
      <c r="D190">
        <v>1.085</v>
      </c>
      <c r="E190" t="s">
        <v>121</v>
      </c>
      <c r="F190" t="s">
        <v>122</v>
      </c>
      <c r="G190" t="s">
        <v>63</v>
      </c>
      <c r="H190" t="s">
        <v>118</v>
      </c>
      <c r="I190" t="s">
        <v>119</v>
      </c>
      <c r="J190">
        <v>28</v>
      </c>
      <c r="K190">
        <v>0.0217</v>
      </c>
      <c r="L190" t="s">
        <v>34</v>
      </c>
      <c r="M190" t="s">
        <v>35</v>
      </c>
      <c r="N190">
        <v>50</v>
      </c>
      <c r="O190">
        <v>50</v>
      </c>
      <c r="P190">
        <v>0</v>
      </c>
      <c r="Q190">
        <v>0</v>
      </c>
      <c r="R190" t="s">
        <v>344</v>
      </c>
      <c r="S190">
        <v>0.5</v>
      </c>
      <c r="T190">
        <v>1</v>
      </c>
      <c r="U190">
        <v>0</v>
      </c>
      <c r="V190" t="s">
        <v>36</v>
      </c>
      <c r="W190">
        <v>1</v>
      </c>
      <c r="Y190" t="s">
        <v>35</v>
      </c>
      <c r="Z190">
        <v>50</v>
      </c>
      <c r="AA190">
        <v>50</v>
      </c>
    </row>
    <row r="191" spans="1:27" ht="15">
      <c r="A191" t="s">
        <v>418</v>
      </c>
      <c r="B191" t="s">
        <v>384</v>
      </c>
      <c r="C191" t="s">
        <v>385</v>
      </c>
      <c r="D191">
        <v>1.085</v>
      </c>
      <c r="E191" t="s">
        <v>124</v>
      </c>
      <c r="F191" t="s">
        <v>125</v>
      </c>
      <c r="G191" t="s">
        <v>63</v>
      </c>
      <c r="H191" t="s">
        <v>118</v>
      </c>
      <c r="I191" t="s">
        <v>119</v>
      </c>
      <c r="J191">
        <v>29</v>
      </c>
      <c r="K191">
        <v>0.0217</v>
      </c>
      <c r="L191" t="s">
        <v>34</v>
      </c>
      <c r="M191" t="s">
        <v>35</v>
      </c>
      <c r="N191">
        <v>50</v>
      </c>
      <c r="O191">
        <v>50</v>
      </c>
      <c r="P191">
        <v>0</v>
      </c>
      <c r="Q191">
        <v>0</v>
      </c>
      <c r="R191" t="s">
        <v>344</v>
      </c>
      <c r="S191">
        <v>0.5</v>
      </c>
      <c r="T191">
        <v>1</v>
      </c>
      <c r="U191">
        <v>0</v>
      </c>
      <c r="V191" t="s">
        <v>36</v>
      </c>
      <c r="W191">
        <v>1</v>
      </c>
      <c r="Y191" t="s">
        <v>35</v>
      </c>
      <c r="Z191">
        <v>50</v>
      </c>
      <c r="AA191">
        <v>50</v>
      </c>
    </row>
    <row r="192" spans="1:27" ht="15">
      <c r="A192" t="s">
        <v>419</v>
      </c>
      <c r="B192" t="s">
        <v>384</v>
      </c>
      <c r="C192" t="s">
        <v>385</v>
      </c>
      <c r="D192">
        <v>0</v>
      </c>
      <c r="E192" t="s">
        <v>127</v>
      </c>
      <c r="F192" t="s">
        <v>128</v>
      </c>
      <c r="G192" t="s">
        <v>63</v>
      </c>
      <c r="H192" t="s">
        <v>118</v>
      </c>
      <c r="I192" t="s">
        <v>119</v>
      </c>
      <c r="J192">
        <v>30</v>
      </c>
      <c r="K192">
        <v>0.0217</v>
      </c>
      <c r="L192" t="s">
        <v>34</v>
      </c>
      <c r="M192" t="s">
        <v>35</v>
      </c>
      <c r="N192">
        <v>0</v>
      </c>
      <c r="O192">
        <v>0</v>
      </c>
      <c r="P192">
        <v>0</v>
      </c>
      <c r="Q192">
        <v>0</v>
      </c>
      <c r="R192" t="s">
        <v>344</v>
      </c>
      <c r="S192">
        <v>0.5</v>
      </c>
      <c r="T192">
        <v>1</v>
      </c>
      <c r="U192">
        <v>0</v>
      </c>
      <c r="V192" t="s">
        <v>80</v>
      </c>
      <c r="W192">
        <v>0</v>
      </c>
      <c r="Y192" t="s">
        <v>35</v>
      </c>
      <c r="Z192">
        <v>50</v>
      </c>
      <c r="AA192">
        <v>0</v>
      </c>
    </row>
    <row r="193" spans="1:27" ht="15">
      <c r="A193" t="s">
        <v>420</v>
      </c>
      <c r="B193" t="s">
        <v>384</v>
      </c>
      <c r="C193" t="s">
        <v>385</v>
      </c>
      <c r="D193">
        <v>1.085</v>
      </c>
      <c r="E193" t="s">
        <v>130</v>
      </c>
      <c r="F193" t="s">
        <v>131</v>
      </c>
      <c r="G193" t="s">
        <v>63</v>
      </c>
      <c r="H193" t="s">
        <v>118</v>
      </c>
      <c r="I193" t="s">
        <v>119</v>
      </c>
      <c r="J193">
        <v>31</v>
      </c>
      <c r="K193">
        <v>0.0217</v>
      </c>
      <c r="L193" t="s">
        <v>34</v>
      </c>
      <c r="M193" t="s">
        <v>35</v>
      </c>
      <c r="N193">
        <v>50</v>
      </c>
      <c r="O193">
        <v>50</v>
      </c>
      <c r="P193">
        <v>0</v>
      </c>
      <c r="Q193">
        <v>0</v>
      </c>
      <c r="R193" t="s">
        <v>344</v>
      </c>
      <c r="S193">
        <v>0.5</v>
      </c>
      <c r="T193">
        <v>1</v>
      </c>
      <c r="U193">
        <v>0</v>
      </c>
      <c r="V193" t="s">
        <v>36</v>
      </c>
      <c r="W193">
        <v>1</v>
      </c>
      <c r="Y193" t="s">
        <v>35</v>
      </c>
      <c r="Z193">
        <v>50</v>
      </c>
      <c r="AA193">
        <v>50</v>
      </c>
    </row>
    <row r="194" spans="1:27" ht="15">
      <c r="A194" t="s">
        <v>421</v>
      </c>
      <c r="B194" t="s">
        <v>384</v>
      </c>
      <c r="C194" t="s">
        <v>385</v>
      </c>
      <c r="D194">
        <v>1.109889</v>
      </c>
      <c r="E194" t="s">
        <v>160</v>
      </c>
      <c r="F194" t="s">
        <v>161</v>
      </c>
      <c r="G194" t="s">
        <v>162</v>
      </c>
      <c r="I194" t="s">
        <v>163</v>
      </c>
      <c r="J194">
        <v>1</v>
      </c>
      <c r="K194">
        <v>0.0333</v>
      </c>
      <c r="L194" t="s">
        <v>34</v>
      </c>
      <c r="M194" t="s">
        <v>164</v>
      </c>
      <c r="N194">
        <v>33.33</v>
      </c>
      <c r="O194">
        <v>33.33</v>
      </c>
      <c r="P194">
        <v>0</v>
      </c>
      <c r="Q194">
        <v>0</v>
      </c>
      <c r="R194" t="s">
        <v>344</v>
      </c>
      <c r="S194">
        <v>0.5</v>
      </c>
      <c r="T194">
        <v>1</v>
      </c>
      <c r="U194">
        <v>0</v>
      </c>
      <c r="W194">
        <v>0</v>
      </c>
      <c r="X194">
        <v>33.33</v>
      </c>
      <c r="Z194">
        <v>0</v>
      </c>
      <c r="AA194">
        <v>33.33</v>
      </c>
    </row>
    <row r="195" spans="1:27" ht="15">
      <c r="A195" t="s">
        <v>422</v>
      </c>
      <c r="B195" t="s">
        <v>384</v>
      </c>
      <c r="C195" t="s">
        <v>385</v>
      </c>
      <c r="D195">
        <v>0.9324</v>
      </c>
      <c r="E195" t="s">
        <v>166</v>
      </c>
      <c r="F195" t="s">
        <v>167</v>
      </c>
      <c r="G195" t="s">
        <v>162</v>
      </c>
      <c r="I195" t="s">
        <v>163</v>
      </c>
      <c r="J195">
        <v>2</v>
      </c>
      <c r="K195">
        <v>0.0333</v>
      </c>
      <c r="L195" t="s">
        <v>34</v>
      </c>
      <c r="M195" t="s">
        <v>164</v>
      </c>
      <c r="N195">
        <v>28</v>
      </c>
      <c r="O195">
        <v>28</v>
      </c>
      <c r="P195">
        <v>0</v>
      </c>
      <c r="Q195">
        <v>0</v>
      </c>
      <c r="R195" t="s">
        <v>344</v>
      </c>
      <c r="S195">
        <v>0.5</v>
      </c>
      <c r="T195">
        <v>1</v>
      </c>
      <c r="U195">
        <v>0</v>
      </c>
      <c r="W195">
        <v>0</v>
      </c>
      <c r="X195">
        <v>28</v>
      </c>
      <c r="Z195">
        <v>0</v>
      </c>
      <c r="AA195">
        <v>28</v>
      </c>
    </row>
    <row r="196" spans="1:27" ht="15">
      <c r="A196" t="s">
        <v>423</v>
      </c>
      <c r="B196" t="s">
        <v>384</v>
      </c>
      <c r="C196" t="s">
        <v>385</v>
      </c>
      <c r="D196">
        <v>2.219778</v>
      </c>
      <c r="E196" t="s">
        <v>169</v>
      </c>
      <c r="F196" t="s">
        <v>170</v>
      </c>
      <c r="G196" t="s">
        <v>162</v>
      </c>
      <c r="I196" t="s">
        <v>163</v>
      </c>
      <c r="J196">
        <v>3</v>
      </c>
      <c r="K196">
        <v>0.0333</v>
      </c>
      <c r="L196" t="s">
        <v>34</v>
      </c>
      <c r="M196" t="s">
        <v>164</v>
      </c>
      <c r="N196">
        <v>66.66</v>
      </c>
      <c r="O196">
        <v>66.66</v>
      </c>
      <c r="P196">
        <v>0</v>
      </c>
      <c r="Q196">
        <v>0</v>
      </c>
      <c r="R196" t="s">
        <v>344</v>
      </c>
      <c r="S196">
        <v>0.5</v>
      </c>
      <c r="T196">
        <v>1</v>
      </c>
      <c r="U196">
        <v>0</v>
      </c>
      <c r="W196">
        <v>0</v>
      </c>
      <c r="X196">
        <v>66.66</v>
      </c>
      <c r="Z196">
        <v>0</v>
      </c>
      <c r="AA196">
        <v>66.66</v>
      </c>
    </row>
    <row r="197" spans="1:27" ht="15">
      <c r="A197" t="s">
        <v>424</v>
      </c>
      <c r="B197" t="s">
        <v>425</v>
      </c>
      <c r="C197">
        <v>42004</v>
      </c>
      <c r="D197">
        <v>3.25</v>
      </c>
      <c r="E197" t="s">
        <v>140</v>
      </c>
      <c r="F197" t="s">
        <v>141</v>
      </c>
      <c r="G197" t="s">
        <v>63</v>
      </c>
      <c r="H197" t="s">
        <v>52</v>
      </c>
      <c r="I197" t="s">
        <v>138</v>
      </c>
      <c r="J197">
        <v>34</v>
      </c>
      <c r="K197">
        <v>0.0325</v>
      </c>
      <c r="L197" t="s">
        <v>215</v>
      </c>
      <c r="M197" t="s">
        <v>215</v>
      </c>
      <c r="N197">
        <v>50</v>
      </c>
      <c r="O197">
        <v>100</v>
      </c>
      <c r="P197">
        <v>100</v>
      </c>
      <c r="Q197">
        <v>50</v>
      </c>
      <c r="R197" t="s">
        <v>216</v>
      </c>
      <c r="S197">
        <v>1</v>
      </c>
      <c r="T197">
        <v>1</v>
      </c>
      <c r="U197">
        <v>50</v>
      </c>
      <c r="AA197">
        <v>0</v>
      </c>
    </row>
    <row r="198" spans="1:27" ht="15">
      <c r="A198" t="s">
        <v>426</v>
      </c>
      <c r="B198" t="s">
        <v>425</v>
      </c>
      <c r="C198">
        <v>42004</v>
      </c>
      <c r="D198">
        <v>2.5</v>
      </c>
      <c r="E198" t="s">
        <v>29</v>
      </c>
      <c r="F198" t="s">
        <v>30</v>
      </c>
      <c r="G198" t="s">
        <v>31</v>
      </c>
      <c r="H198" t="s">
        <v>32</v>
      </c>
      <c r="I198" t="s">
        <v>33</v>
      </c>
      <c r="J198">
        <v>4</v>
      </c>
      <c r="K198">
        <v>0.025</v>
      </c>
      <c r="L198" t="s">
        <v>215</v>
      </c>
      <c r="M198" t="s">
        <v>215</v>
      </c>
      <c r="N198">
        <v>50</v>
      </c>
      <c r="O198">
        <v>100</v>
      </c>
      <c r="P198">
        <v>100</v>
      </c>
      <c r="Q198">
        <v>50</v>
      </c>
      <c r="R198" t="s">
        <v>216</v>
      </c>
      <c r="S198">
        <v>1</v>
      </c>
      <c r="T198">
        <v>1</v>
      </c>
      <c r="U198">
        <v>50</v>
      </c>
      <c r="AA198">
        <v>0</v>
      </c>
    </row>
    <row r="199" spans="1:27" ht="15">
      <c r="A199" t="s">
        <v>427</v>
      </c>
      <c r="B199" t="s">
        <v>425</v>
      </c>
      <c r="C199">
        <v>42004</v>
      </c>
      <c r="D199">
        <v>2.5</v>
      </c>
      <c r="E199" t="s">
        <v>38</v>
      </c>
      <c r="F199" t="s">
        <v>39</v>
      </c>
      <c r="G199" t="s">
        <v>31</v>
      </c>
      <c r="H199" t="s">
        <v>32</v>
      </c>
      <c r="I199" t="s">
        <v>33</v>
      </c>
      <c r="J199">
        <v>5</v>
      </c>
      <c r="K199">
        <v>0.025</v>
      </c>
      <c r="L199" t="s">
        <v>215</v>
      </c>
      <c r="M199" t="s">
        <v>215</v>
      </c>
      <c r="N199">
        <v>50</v>
      </c>
      <c r="O199">
        <v>100</v>
      </c>
      <c r="P199">
        <v>100</v>
      </c>
      <c r="Q199">
        <v>50</v>
      </c>
      <c r="R199" t="s">
        <v>216</v>
      </c>
      <c r="S199">
        <v>1</v>
      </c>
      <c r="T199">
        <v>1</v>
      </c>
      <c r="U199">
        <v>50</v>
      </c>
      <c r="AA199">
        <v>0</v>
      </c>
    </row>
    <row r="200" spans="1:27" ht="15">
      <c r="A200" t="s">
        <v>428</v>
      </c>
      <c r="B200" t="s">
        <v>425</v>
      </c>
      <c r="C200">
        <v>42004</v>
      </c>
      <c r="D200">
        <v>1.63</v>
      </c>
      <c r="E200" t="s">
        <v>61</v>
      </c>
      <c r="F200" t="s">
        <v>62</v>
      </c>
      <c r="G200" t="s">
        <v>63</v>
      </c>
      <c r="H200" t="s">
        <v>64</v>
      </c>
      <c r="I200" t="s">
        <v>65</v>
      </c>
      <c r="J200">
        <v>12</v>
      </c>
      <c r="K200">
        <v>0.0163</v>
      </c>
      <c r="L200" t="s">
        <v>215</v>
      </c>
      <c r="M200" t="s">
        <v>215</v>
      </c>
      <c r="N200">
        <v>50</v>
      </c>
      <c r="O200">
        <v>100</v>
      </c>
      <c r="P200">
        <v>100</v>
      </c>
      <c r="Q200">
        <v>50</v>
      </c>
      <c r="R200" t="s">
        <v>216</v>
      </c>
      <c r="S200">
        <v>1</v>
      </c>
      <c r="T200">
        <v>1</v>
      </c>
      <c r="U200">
        <v>50</v>
      </c>
      <c r="AA200">
        <v>0</v>
      </c>
    </row>
    <row r="201" spans="1:27" ht="15">
      <c r="A201" t="s">
        <v>429</v>
      </c>
      <c r="B201" t="s">
        <v>425</v>
      </c>
      <c r="C201">
        <v>42004</v>
      </c>
      <c r="D201">
        <v>1.63</v>
      </c>
      <c r="E201" t="s">
        <v>68</v>
      </c>
      <c r="F201" t="s">
        <v>69</v>
      </c>
      <c r="G201" t="s">
        <v>63</v>
      </c>
      <c r="H201" t="s">
        <v>64</v>
      </c>
      <c r="I201" t="s">
        <v>65</v>
      </c>
      <c r="J201">
        <v>13</v>
      </c>
      <c r="K201">
        <v>0.0163</v>
      </c>
      <c r="L201" t="s">
        <v>215</v>
      </c>
      <c r="M201" t="s">
        <v>215</v>
      </c>
      <c r="N201">
        <v>50</v>
      </c>
      <c r="O201">
        <v>100</v>
      </c>
      <c r="P201">
        <v>100</v>
      </c>
      <c r="Q201">
        <v>50</v>
      </c>
      <c r="R201" t="s">
        <v>216</v>
      </c>
      <c r="S201">
        <v>1</v>
      </c>
      <c r="T201">
        <v>1</v>
      </c>
      <c r="U201">
        <v>50</v>
      </c>
      <c r="AA201">
        <v>0</v>
      </c>
    </row>
    <row r="202" spans="1:27" ht="15">
      <c r="A202" t="s">
        <v>430</v>
      </c>
      <c r="B202" t="s">
        <v>425</v>
      </c>
      <c r="C202">
        <v>42004</v>
      </c>
      <c r="D202">
        <v>1.61059523809523</v>
      </c>
      <c r="E202" t="s">
        <v>71</v>
      </c>
      <c r="F202" t="s">
        <v>72</v>
      </c>
      <c r="G202" t="s">
        <v>63</v>
      </c>
      <c r="H202" t="s">
        <v>64</v>
      </c>
      <c r="I202" t="s">
        <v>65</v>
      </c>
      <c r="J202">
        <v>14</v>
      </c>
      <c r="K202">
        <v>0.0163</v>
      </c>
      <c r="L202" t="s">
        <v>215</v>
      </c>
      <c r="M202" t="s">
        <v>215</v>
      </c>
      <c r="N202">
        <v>50</v>
      </c>
      <c r="O202">
        <v>98.8095238095</v>
      </c>
      <c r="P202">
        <v>97.619047619</v>
      </c>
      <c r="Q202">
        <v>48.8095238095</v>
      </c>
      <c r="R202" t="s">
        <v>216</v>
      </c>
      <c r="S202">
        <v>1</v>
      </c>
      <c r="T202">
        <v>1</v>
      </c>
      <c r="U202">
        <v>48.8095238095</v>
      </c>
      <c r="AA202">
        <v>0</v>
      </c>
    </row>
    <row r="203" spans="1:27" ht="15">
      <c r="A203" t="s">
        <v>431</v>
      </c>
      <c r="B203" t="s">
        <v>425</v>
      </c>
      <c r="C203">
        <v>42004</v>
      </c>
      <c r="D203">
        <v>1.63</v>
      </c>
      <c r="E203" t="s">
        <v>75</v>
      </c>
      <c r="F203" t="s">
        <v>76</v>
      </c>
      <c r="G203" t="s">
        <v>63</v>
      </c>
      <c r="H203" t="s">
        <v>64</v>
      </c>
      <c r="I203" t="s">
        <v>65</v>
      </c>
      <c r="J203">
        <v>15</v>
      </c>
      <c r="K203">
        <v>0.0163</v>
      </c>
      <c r="L203" t="s">
        <v>215</v>
      </c>
      <c r="M203" t="s">
        <v>215</v>
      </c>
      <c r="N203">
        <v>50</v>
      </c>
      <c r="O203">
        <v>100</v>
      </c>
      <c r="P203">
        <v>100</v>
      </c>
      <c r="Q203">
        <v>50</v>
      </c>
      <c r="R203" t="s">
        <v>216</v>
      </c>
      <c r="S203">
        <v>1</v>
      </c>
      <c r="T203">
        <v>1</v>
      </c>
      <c r="U203">
        <v>50</v>
      </c>
      <c r="AA203">
        <v>0</v>
      </c>
    </row>
    <row r="204" spans="1:27" ht="15">
      <c r="A204" t="s">
        <v>432</v>
      </c>
      <c r="B204" t="s">
        <v>425</v>
      </c>
      <c r="C204">
        <v>42004</v>
      </c>
      <c r="D204">
        <v>0.931428571428571</v>
      </c>
      <c r="E204" t="s">
        <v>78</v>
      </c>
      <c r="F204" t="s">
        <v>79</v>
      </c>
      <c r="G204" t="s">
        <v>63</v>
      </c>
      <c r="H204" t="s">
        <v>64</v>
      </c>
      <c r="I204" t="s">
        <v>65</v>
      </c>
      <c r="J204">
        <v>16</v>
      </c>
      <c r="K204">
        <v>0.0163</v>
      </c>
      <c r="L204" t="s">
        <v>215</v>
      </c>
      <c r="M204" t="s">
        <v>215</v>
      </c>
      <c r="N204">
        <v>50</v>
      </c>
      <c r="O204">
        <v>57.1428571429</v>
      </c>
      <c r="P204">
        <v>14.2857142857</v>
      </c>
      <c r="Q204">
        <v>7.14285714286</v>
      </c>
      <c r="R204" t="s">
        <v>216</v>
      </c>
      <c r="S204">
        <v>1</v>
      </c>
      <c r="T204">
        <v>1</v>
      </c>
      <c r="U204">
        <v>7.14285714286</v>
      </c>
      <c r="AA204">
        <v>0</v>
      </c>
    </row>
    <row r="205" spans="1:27" ht="15">
      <c r="A205" t="s">
        <v>433</v>
      </c>
      <c r="B205" t="s">
        <v>425</v>
      </c>
      <c r="C205">
        <v>42004</v>
      </c>
      <c r="D205">
        <v>1.63</v>
      </c>
      <c r="E205" t="s">
        <v>82</v>
      </c>
      <c r="F205" t="s">
        <v>83</v>
      </c>
      <c r="G205" t="s">
        <v>63</v>
      </c>
      <c r="H205" t="s">
        <v>64</v>
      </c>
      <c r="I205" t="s">
        <v>65</v>
      </c>
      <c r="J205">
        <v>17</v>
      </c>
      <c r="K205">
        <v>0.0163</v>
      </c>
      <c r="L205" t="s">
        <v>215</v>
      </c>
      <c r="M205" t="s">
        <v>215</v>
      </c>
      <c r="N205">
        <v>50</v>
      </c>
      <c r="O205">
        <v>100</v>
      </c>
      <c r="P205">
        <v>100</v>
      </c>
      <c r="Q205">
        <v>50</v>
      </c>
      <c r="R205" t="s">
        <v>216</v>
      </c>
      <c r="S205">
        <v>1</v>
      </c>
      <c r="T205">
        <v>1</v>
      </c>
      <c r="U205">
        <v>50</v>
      </c>
      <c r="AA205">
        <v>0</v>
      </c>
    </row>
    <row r="206" spans="1:27" ht="15">
      <c r="A206" t="s">
        <v>434</v>
      </c>
      <c r="B206" t="s">
        <v>425</v>
      </c>
      <c r="C206">
        <v>42004</v>
      </c>
      <c r="D206">
        <v>1.63</v>
      </c>
      <c r="E206" t="s">
        <v>86</v>
      </c>
      <c r="F206" t="s">
        <v>87</v>
      </c>
      <c r="G206" t="s">
        <v>63</v>
      </c>
      <c r="H206" t="s">
        <v>64</v>
      </c>
      <c r="I206" t="s">
        <v>65</v>
      </c>
      <c r="J206">
        <v>18</v>
      </c>
      <c r="K206">
        <v>0.0163</v>
      </c>
      <c r="L206" t="s">
        <v>215</v>
      </c>
      <c r="M206" t="s">
        <v>215</v>
      </c>
      <c r="N206">
        <v>50</v>
      </c>
      <c r="O206">
        <v>100</v>
      </c>
      <c r="P206">
        <v>100</v>
      </c>
      <c r="Q206">
        <v>50</v>
      </c>
      <c r="R206" t="s">
        <v>216</v>
      </c>
      <c r="S206">
        <v>1</v>
      </c>
      <c r="T206">
        <v>1</v>
      </c>
      <c r="U206">
        <v>50</v>
      </c>
      <c r="AA206">
        <v>0</v>
      </c>
    </row>
    <row r="207" spans="1:27" ht="15">
      <c r="A207" t="s">
        <v>435</v>
      </c>
      <c r="B207" t="s">
        <v>425</v>
      </c>
      <c r="C207">
        <v>42004</v>
      </c>
      <c r="D207">
        <v>1.63</v>
      </c>
      <c r="E207" t="s">
        <v>89</v>
      </c>
      <c r="F207" t="s">
        <v>90</v>
      </c>
      <c r="G207" t="s">
        <v>63</v>
      </c>
      <c r="H207" t="s">
        <v>64</v>
      </c>
      <c r="I207" t="s">
        <v>65</v>
      </c>
      <c r="J207">
        <v>19</v>
      </c>
      <c r="K207">
        <v>0.0163</v>
      </c>
      <c r="L207" t="s">
        <v>215</v>
      </c>
      <c r="M207" t="s">
        <v>215</v>
      </c>
      <c r="N207">
        <v>50</v>
      </c>
      <c r="O207">
        <v>100</v>
      </c>
      <c r="P207">
        <v>100</v>
      </c>
      <c r="Q207">
        <v>50</v>
      </c>
      <c r="R207" t="s">
        <v>216</v>
      </c>
      <c r="S207">
        <v>1</v>
      </c>
      <c r="T207">
        <v>1</v>
      </c>
      <c r="U207">
        <v>50</v>
      </c>
      <c r="AA207">
        <v>0</v>
      </c>
    </row>
    <row r="208" spans="1:27" ht="15">
      <c r="A208" t="s">
        <v>436</v>
      </c>
      <c r="B208" t="s">
        <v>425</v>
      </c>
      <c r="C208">
        <v>42004</v>
      </c>
      <c r="D208">
        <v>1.85999999999999</v>
      </c>
      <c r="E208" t="s">
        <v>92</v>
      </c>
      <c r="F208" t="s">
        <v>93</v>
      </c>
      <c r="G208" t="s">
        <v>63</v>
      </c>
      <c r="H208" t="s">
        <v>94</v>
      </c>
      <c r="I208" t="s">
        <v>95</v>
      </c>
      <c r="J208">
        <v>20</v>
      </c>
      <c r="K208">
        <v>0.0186</v>
      </c>
      <c r="L208" t="s">
        <v>215</v>
      </c>
      <c r="M208" t="s">
        <v>215</v>
      </c>
      <c r="N208">
        <v>50</v>
      </c>
      <c r="O208">
        <v>100</v>
      </c>
      <c r="P208">
        <v>100</v>
      </c>
      <c r="Q208">
        <v>50</v>
      </c>
      <c r="R208" t="s">
        <v>216</v>
      </c>
      <c r="S208">
        <v>1</v>
      </c>
      <c r="T208">
        <v>1</v>
      </c>
      <c r="U208">
        <v>50</v>
      </c>
      <c r="AA208">
        <v>0</v>
      </c>
    </row>
    <row r="209" spans="1:27" ht="15">
      <c r="A209" t="s">
        <v>437</v>
      </c>
      <c r="B209" t="s">
        <v>425</v>
      </c>
      <c r="C209">
        <v>42004</v>
      </c>
      <c r="D209">
        <v>1.85999999999999</v>
      </c>
      <c r="E209" t="s">
        <v>100</v>
      </c>
      <c r="F209" t="s">
        <v>101</v>
      </c>
      <c r="G209" t="s">
        <v>63</v>
      </c>
      <c r="H209" t="s">
        <v>94</v>
      </c>
      <c r="I209" t="s">
        <v>95</v>
      </c>
      <c r="J209">
        <v>22</v>
      </c>
      <c r="K209">
        <v>0.0186</v>
      </c>
      <c r="L209" t="s">
        <v>215</v>
      </c>
      <c r="M209" t="s">
        <v>215</v>
      </c>
      <c r="N209">
        <v>50</v>
      </c>
      <c r="O209">
        <v>100</v>
      </c>
      <c r="P209">
        <v>100</v>
      </c>
      <c r="Q209">
        <v>50</v>
      </c>
      <c r="R209" t="s">
        <v>216</v>
      </c>
      <c r="S209">
        <v>1</v>
      </c>
      <c r="T209">
        <v>1</v>
      </c>
      <c r="U209">
        <v>50</v>
      </c>
      <c r="AA209">
        <v>0</v>
      </c>
    </row>
    <row r="210" spans="1:27" ht="15">
      <c r="A210" t="s">
        <v>438</v>
      </c>
      <c r="B210" t="s">
        <v>425</v>
      </c>
      <c r="C210">
        <v>42004</v>
      </c>
      <c r="D210">
        <v>1.85999999999999</v>
      </c>
      <c r="E210" t="s">
        <v>103</v>
      </c>
      <c r="F210" t="s">
        <v>104</v>
      </c>
      <c r="G210" t="s">
        <v>63</v>
      </c>
      <c r="H210" t="s">
        <v>94</v>
      </c>
      <c r="I210" t="s">
        <v>95</v>
      </c>
      <c r="J210">
        <v>23</v>
      </c>
      <c r="K210">
        <v>0.0186</v>
      </c>
      <c r="L210" t="s">
        <v>215</v>
      </c>
      <c r="M210" t="s">
        <v>215</v>
      </c>
      <c r="N210">
        <v>50</v>
      </c>
      <c r="O210">
        <v>100</v>
      </c>
      <c r="P210">
        <v>100</v>
      </c>
      <c r="Q210">
        <v>50</v>
      </c>
      <c r="R210" t="s">
        <v>216</v>
      </c>
      <c r="S210">
        <v>1</v>
      </c>
      <c r="T210">
        <v>1</v>
      </c>
      <c r="U210">
        <v>50</v>
      </c>
      <c r="AA210">
        <v>0</v>
      </c>
    </row>
    <row r="211" spans="1:27" ht="15">
      <c r="A211" t="s">
        <v>439</v>
      </c>
      <c r="B211" t="s">
        <v>425</v>
      </c>
      <c r="C211">
        <v>42004</v>
      </c>
      <c r="D211">
        <v>1.39499999999999</v>
      </c>
      <c r="E211" t="s">
        <v>106</v>
      </c>
      <c r="F211" t="s">
        <v>107</v>
      </c>
      <c r="G211" t="s">
        <v>63</v>
      </c>
      <c r="H211" t="s">
        <v>94</v>
      </c>
      <c r="I211" t="s">
        <v>95</v>
      </c>
      <c r="J211">
        <v>24</v>
      </c>
      <c r="K211">
        <v>0.0186</v>
      </c>
      <c r="L211" t="s">
        <v>215</v>
      </c>
      <c r="M211" t="s">
        <v>215</v>
      </c>
      <c r="N211">
        <v>50</v>
      </c>
      <c r="O211">
        <v>75</v>
      </c>
      <c r="P211">
        <v>50</v>
      </c>
      <c r="Q211">
        <v>25</v>
      </c>
      <c r="R211" t="s">
        <v>216</v>
      </c>
      <c r="S211">
        <v>1</v>
      </c>
      <c r="T211">
        <v>1</v>
      </c>
      <c r="U211">
        <v>25</v>
      </c>
      <c r="AA211">
        <v>0</v>
      </c>
    </row>
    <row r="212" spans="1:27" ht="15">
      <c r="A212" t="s">
        <v>440</v>
      </c>
      <c r="B212" t="s">
        <v>425</v>
      </c>
      <c r="C212">
        <v>42004</v>
      </c>
      <c r="D212">
        <v>1.85999999999999</v>
      </c>
      <c r="E212" t="s">
        <v>112</v>
      </c>
      <c r="F212" t="s">
        <v>113</v>
      </c>
      <c r="G212" t="s">
        <v>63</v>
      </c>
      <c r="H212" t="s">
        <v>94</v>
      </c>
      <c r="I212" t="s">
        <v>95</v>
      </c>
      <c r="J212">
        <v>26</v>
      </c>
      <c r="K212">
        <v>0.0186</v>
      </c>
      <c r="L212" t="s">
        <v>215</v>
      </c>
      <c r="M212" t="s">
        <v>215</v>
      </c>
      <c r="N212">
        <v>50</v>
      </c>
      <c r="O212">
        <v>100</v>
      </c>
      <c r="P212">
        <v>100</v>
      </c>
      <c r="Q212">
        <v>50</v>
      </c>
      <c r="R212" t="s">
        <v>216</v>
      </c>
      <c r="S212">
        <v>1</v>
      </c>
      <c r="T212">
        <v>1</v>
      </c>
      <c r="U212">
        <v>50</v>
      </c>
      <c r="AA212">
        <v>0</v>
      </c>
    </row>
    <row r="213" spans="1:27" ht="15">
      <c r="A213" t="s">
        <v>441</v>
      </c>
      <c r="B213" t="s">
        <v>425</v>
      </c>
      <c r="C213">
        <v>42004</v>
      </c>
      <c r="D213">
        <v>1.085</v>
      </c>
      <c r="E213" t="s">
        <v>133</v>
      </c>
      <c r="F213" t="s">
        <v>134</v>
      </c>
      <c r="G213" t="s">
        <v>63</v>
      </c>
      <c r="H213" t="s">
        <v>118</v>
      </c>
      <c r="I213" t="s">
        <v>119</v>
      </c>
      <c r="J213">
        <v>32</v>
      </c>
      <c r="K213">
        <v>0.0217</v>
      </c>
      <c r="L213" t="s">
        <v>34</v>
      </c>
      <c r="M213" t="s">
        <v>35</v>
      </c>
      <c r="N213">
        <v>50</v>
      </c>
      <c r="O213">
        <v>50</v>
      </c>
      <c r="P213">
        <v>0</v>
      </c>
      <c r="Q213">
        <v>0</v>
      </c>
      <c r="R213" t="s">
        <v>216</v>
      </c>
      <c r="S213">
        <v>1</v>
      </c>
      <c r="T213">
        <v>1</v>
      </c>
      <c r="U213">
        <v>0</v>
      </c>
      <c r="V213" t="s">
        <v>36</v>
      </c>
      <c r="W213">
        <v>1</v>
      </c>
      <c r="Y213" t="s">
        <v>35</v>
      </c>
      <c r="Z213">
        <v>50</v>
      </c>
      <c r="AA213">
        <v>50</v>
      </c>
    </row>
    <row r="214" spans="1:27" ht="15">
      <c r="A214" t="s">
        <v>442</v>
      </c>
      <c r="B214" t="s">
        <v>425</v>
      </c>
      <c r="C214">
        <v>42004</v>
      </c>
      <c r="D214">
        <v>1.625</v>
      </c>
      <c r="E214" t="s">
        <v>136</v>
      </c>
      <c r="F214" t="s">
        <v>137</v>
      </c>
      <c r="G214" t="s">
        <v>63</v>
      </c>
      <c r="H214" t="s">
        <v>52</v>
      </c>
      <c r="I214" t="s">
        <v>138</v>
      </c>
      <c r="J214">
        <v>33</v>
      </c>
      <c r="K214">
        <v>0.0325</v>
      </c>
      <c r="L214" t="s">
        <v>34</v>
      </c>
      <c r="M214" t="s">
        <v>73</v>
      </c>
      <c r="N214">
        <v>50</v>
      </c>
      <c r="O214">
        <v>50</v>
      </c>
      <c r="P214">
        <v>0</v>
      </c>
      <c r="Q214">
        <v>0</v>
      </c>
      <c r="R214" t="s">
        <v>216</v>
      </c>
      <c r="S214">
        <v>1</v>
      </c>
      <c r="T214">
        <v>1</v>
      </c>
      <c r="U214">
        <v>0</v>
      </c>
      <c r="V214" t="s">
        <v>36</v>
      </c>
      <c r="W214">
        <v>1</v>
      </c>
      <c r="Y214" t="s">
        <v>73</v>
      </c>
      <c r="Z214">
        <v>50</v>
      </c>
      <c r="AA214">
        <v>50</v>
      </c>
    </row>
    <row r="215" spans="1:27" ht="15">
      <c r="A215" t="s">
        <v>443</v>
      </c>
      <c r="B215" t="s">
        <v>425</v>
      </c>
      <c r="C215">
        <v>42004</v>
      </c>
      <c r="D215">
        <v>0</v>
      </c>
      <c r="E215" t="s">
        <v>143</v>
      </c>
      <c r="F215" t="s">
        <v>144</v>
      </c>
      <c r="G215" t="s">
        <v>63</v>
      </c>
      <c r="H215" t="s">
        <v>52</v>
      </c>
      <c r="I215" t="s">
        <v>138</v>
      </c>
      <c r="J215">
        <v>35</v>
      </c>
      <c r="K215">
        <v>0.0325</v>
      </c>
      <c r="L215" t="s">
        <v>34</v>
      </c>
      <c r="N215">
        <v>0</v>
      </c>
      <c r="O215">
        <v>0</v>
      </c>
      <c r="P215">
        <v>0</v>
      </c>
      <c r="Q215">
        <v>0</v>
      </c>
      <c r="R215" t="s">
        <v>216</v>
      </c>
      <c r="S215">
        <v>1</v>
      </c>
      <c r="T215">
        <v>1</v>
      </c>
      <c r="U215">
        <v>0</v>
      </c>
      <c r="V215" t="s">
        <v>80</v>
      </c>
      <c r="W215">
        <v>0</v>
      </c>
      <c r="Z215">
        <v>0</v>
      </c>
      <c r="AA215">
        <v>0</v>
      </c>
    </row>
    <row r="216" spans="1:27" ht="15">
      <c r="A216" t="s">
        <v>444</v>
      </c>
      <c r="B216" t="s">
        <v>425</v>
      </c>
      <c r="C216">
        <v>42004</v>
      </c>
      <c r="D216">
        <v>0</v>
      </c>
      <c r="E216" t="s">
        <v>146</v>
      </c>
      <c r="F216" t="s">
        <v>147</v>
      </c>
      <c r="G216" t="s">
        <v>63</v>
      </c>
      <c r="H216" t="s">
        <v>52</v>
      </c>
      <c r="I216" t="s">
        <v>138</v>
      </c>
      <c r="J216">
        <v>36</v>
      </c>
      <c r="K216">
        <v>0.0325</v>
      </c>
      <c r="L216" t="s">
        <v>34</v>
      </c>
      <c r="N216">
        <v>0</v>
      </c>
      <c r="O216">
        <v>0</v>
      </c>
      <c r="P216">
        <v>0</v>
      </c>
      <c r="Q216">
        <v>0</v>
      </c>
      <c r="R216" t="s">
        <v>216</v>
      </c>
      <c r="S216">
        <v>1</v>
      </c>
      <c r="T216">
        <v>1</v>
      </c>
      <c r="U216">
        <v>0</v>
      </c>
      <c r="V216" t="s">
        <v>80</v>
      </c>
      <c r="W216">
        <v>0</v>
      </c>
      <c r="Z216">
        <v>0</v>
      </c>
      <c r="AA216">
        <v>0</v>
      </c>
    </row>
    <row r="217" spans="1:27" ht="15">
      <c r="A217" t="s">
        <v>445</v>
      </c>
      <c r="B217" t="s">
        <v>425</v>
      </c>
      <c r="C217">
        <v>42004</v>
      </c>
      <c r="D217">
        <v>0</v>
      </c>
      <c r="E217" t="s">
        <v>149</v>
      </c>
      <c r="F217" t="s">
        <v>150</v>
      </c>
      <c r="G217" t="s">
        <v>63</v>
      </c>
      <c r="H217" t="s">
        <v>151</v>
      </c>
      <c r="I217" t="s">
        <v>152</v>
      </c>
      <c r="J217">
        <v>37</v>
      </c>
      <c r="K217">
        <v>0.0433</v>
      </c>
      <c r="L217" t="s">
        <v>34</v>
      </c>
      <c r="N217">
        <v>0</v>
      </c>
      <c r="O217">
        <v>0</v>
      </c>
      <c r="P217">
        <v>0</v>
      </c>
      <c r="Q217">
        <v>0</v>
      </c>
      <c r="R217" t="s">
        <v>216</v>
      </c>
      <c r="S217">
        <v>1</v>
      </c>
      <c r="T217">
        <v>1</v>
      </c>
      <c r="U217">
        <v>0</v>
      </c>
      <c r="V217" t="s">
        <v>80</v>
      </c>
      <c r="W217">
        <v>0</v>
      </c>
      <c r="Z217">
        <v>0</v>
      </c>
      <c r="AA217">
        <v>0</v>
      </c>
    </row>
    <row r="218" spans="1:27" ht="15">
      <c r="A218" t="s">
        <v>446</v>
      </c>
      <c r="B218" t="s">
        <v>425</v>
      </c>
      <c r="C218">
        <v>42004</v>
      </c>
      <c r="D218">
        <v>1.25</v>
      </c>
      <c r="E218" t="s">
        <v>41</v>
      </c>
      <c r="F218" t="s">
        <v>42</v>
      </c>
      <c r="G218" t="s">
        <v>31</v>
      </c>
      <c r="H218" t="s">
        <v>32</v>
      </c>
      <c r="I218" t="s">
        <v>33</v>
      </c>
      <c r="J218">
        <v>6</v>
      </c>
      <c r="K218">
        <v>0.025</v>
      </c>
      <c r="L218" t="s">
        <v>34</v>
      </c>
      <c r="M218" t="s">
        <v>35</v>
      </c>
      <c r="N218">
        <v>50</v>
      </c>
      <c r="O218">
        <v>50</v>
      </c>
      <c r="P218">
        <v>0</v>
      </c>
      <c r="Q218">
        <v>0</v>
      </c>
      <c r="R218" t="s">
        <v>216</v>
      </c>
      <c r="S218">
        <v>1</v>
      </c>
      <c r="T218">
        <v>1</v>
      </c>
      <c r="U218">
        <v>0</v>
      </c>
      <c r="V218" t="s">
        <v>36</v>
      </c>
      <c r="W218">
        <v>1</v>
      </c>
      <c r="Y218" t="s">
        <v>35</v>
      </c>
      <c r="Z218">
        <v>50</v>
      </c>
      <c r="AA218">
        <v>50</v>
      </c>
    </row>
    <row r="219" spans="1:27" ht="15">
      <c r="A219" t="s">
        <v>447</v>
      </c>
      <c r="B219" t="s">
        <v>425</v>
      </c>
      <c r="C219">
        <v>42004</v>
      </c>
      <c r="D219">
        <v>1.25</v>
      </c>
      <c r="E219" t="s">
        <v>44</v>
      </c>
      <c r="F219" t="s">
        <v>45</v>
      </c>
      <c r="G219" t="s">
        <v>31</v>
      </c>
      <c r="H219" t="s">
        <v>32</v>
      </c>
      <c r="I219" t="s">
        <v>33</v>
      </c>
      <c r="J219">
        <v>7</v>
      </c>
      <c r="K219">
        <v>0.025</v>
      </c>
      <c r="L219" t="s">
        <v>34</v>
      </c>
      <c r="M219" t="s">
        <v>35</v>
      </c>
      <c r="N219">
        <v>50</v>
      </c>
      <c r="O219">
        <v>50</v>
      </c>
      <c r="P219">
        <v>0</v>
      </c>
      <c r="Q219">
        <v>0</v>
      </c>
      <c r="R219" t="s">
        <v>216</v>
      </c>
      <c r="S219">
        <v>1</v>
      </c>
      <c r="T219">
        <v>1</v>
      </c>
      <c r="U219">
        <v>0</v>
      </c>
      <c r="V219" t="s">
        <v>36</v>
      </c>
      <c r="W219">
        <v>1</v>
      </c>
      <c r="Y219" t="s">
        <v>35</v>
      </c>
      <c r="Z219">
        <v>50</v>
      </c>
      <c r="AA219">
        <v>50</v>
      </c>
    </row>
    <row r="220" spans="1:27" ht="15">
      <c r="A220" t="s">
        <v>448</v>
      </c>
      <c r="B220" t="s">
        <v>425</v>
      </c>
      <c r="C220">
        <v>42004</v>
      </c>
      <c r="D220">
        <v>0</v>
      </c>
      <c r="E220" t="s">
        <v>47</v>
      </c>
      <c r="F220" t="s">
        <v>48</v>
      </c>
      <c r="G220" t="s">
        <v>31</v>
      </c>
      <c r="H220" t="s">
        <v>248</v>
      </c>
      <c r="I220" t="s">
        <v>249</v>
      </c>
      <c r="J220">
        <v>8</v>
      </c>
      <c r="K220">
        <v>0.025</v>
      </c>
      <c r="L220" t="s">
        <v>34</v>
      </c>
      <c r="M220" t="s">
        <v>35</v>
      </c>
      <c r="N220">
        <v>0</v>
      </c>
      <c r="O220">
        <v>0</v>
      </c>
      <c r="P220">
        <v>0</v>
      </c>
      <c r="Q220">
        <v>0</v>
      </c>
      <c r="R220" t="s">
        <v>216</v>
      </c>
      <c r="S220">
        <v>1</v>
      </c>
      <c r="T220">
        <v>1</v>
      </c>
      <c r="U220">
        <v>0</v>
      </c>
      <c r="V220" t="s">
        <v>84</v>
      </c>
      <c r="W220">
        <v>0</v>
      </c>
      <c r="Y220" t="s">
        <v>35</v>
      </c>
      <c r="Z220">
        <v>50</v>
      </c>
      <c r="AA220">
        <v>0</v>
      </c>
    </row>
    <row r="221" spans="1:27" ht="15">
      <c r="A221" t="s">
        <v>449</v>
      </c>
      <c r="B221" t="s">
        <v>425</v>
      </c>
      <c r="C221">
        <v>42004</v>
      </c>
      <c r="D221">
        <v>0.463287</v>
      </c>
      <c r="E221" t="s">
        <v>50</v>
      </c>
      <c r="F221" t="s">
        <v>51</v>
      </c>
      <c r="G221" t="s">
        <v>31</v>
      </c>
      <c r="H221" t="s">
        <v>221</v>
      </c>
      <c r="I221" t="s">
        <v>222</v>
      </c>
      <c r="J221">
        <v>9</v>
      </c>
      <c r="K221">
        <v>0.0417</v>
      </c>
      <c r="L221" t="s">
        <v>34</v>
      </c>
      <c r="M221" t="s">
        <v>114</v>
      </c>
      <c r="N221">
        <v>11.11</v>
      </c>
      <c r="O221">
        <v>11.11</v>
      </c>
      <c r="P221">
        <v>0</v>
      </c>
      <c r="Q221">
        <v>0</v>
      </c>
      <c r="R221" t="s">
        <v>216</v>
      </c>
      <c r="S221">
        <v>1</v>
      </c>
      <c r="T221">
        <v>1</v>
      </c>
      <c r="U221">
        <v>0</v>
      </c>
      <c r="W221">
        <v>0</v>
      </c>
      <c r="X221">
        <v>2</v>
      </c>
      <c r="Y221" t="s">
        <v>114</v>
      </c>
      <c r="Z221">
        <v>16.665</v>
      </c>
      <c r="AA221">
        <v>11.11</v>
      </c>
    </row>
    <row r="222" spans="1:27" ht="15">
      <c r="A222" t="s">
        <v>450</v>
      </c>
      <c r="B222" t="s">
        <v>425</v>
      </c>
      <c r="C222">
        <v>42004</v>
      </c>
      <c r="D222">
        <v>0.463287</v>
      </c>
      <c r="E222" t="s">
        <v>55</v>
      </c>
      <c r="F222" t="s">
        <v>56</v>
      </c>
      <c r="G222" t="s">
        <v>31</v>
      </c>
      <c r="H222" t="s">
        <v>221</v>
      </c>
      <c r="I222" t="s">
        <v>222</v>
      </c>
      <c r="J222">
        <v>10</v>
      </c>
      <c r="K222">
        <v>0.0417</v>
      </c>
      <c r="L222" t="s">
        <v>34</v>
      </c>
      <c r="M222" t="s">
        <v>114</v>
      </c>
      <c r="N222">
        <v>11.11</v>
      </c>
      <c r="O222">
        <v>11.11</v>
      </c>
      <c r="P222">
        <v>0</v>
      </c>
      <c r="Q222">
        <v>0</v>
      </c>
      <c r="R222" t="s">
        <v>216</v>
      </c>
      <c r="S222">
        <v>1</v>
      </c>
      <c r="T222">
        <v>1</v>
      </c>
      <c r="U222">
        <v>0</v>
      </c>
      <c r="W222">
        <v>0</v>
      </c>
      <c r="X222">
        <v>2</v>
      </c>
      <c r="Y222" t="s">
        <v>114</v>
      </c>
      <c r="Z222">
        <v>16.665</v>
      </c>
      <c r="AA222">
        <v>11.11</v>
      </c>
    </row>
    <row r="223" spans="1:27" ht="15">
      <c r="A223" t="s">
        <v>451</v>
      </c>
      <c r="B223" t="s">
        <v>425</v>
      </c>
      <c r="C223">
        <v>42004</v>
      </c>
      <c r="D223">
        <v>2.085</v>
      </c>
      <c r="E223" t="s">
        <v>58</v>
      </c>
      <c r="F223" t="s">
        <v>59</v>
      </c>
      <c r="G223" t="s">
        <v>31</v>
      </c>
      <c r="H223" t="s">
        <v>52</v>
      </c>
      <c r="I223" t="s">
        <v>53</v>
      </c>
      <c r="J223">
        <v>11</v>
      </c>
      <c r="K223">
        <v>0.0417</v>
      </c>
      <c r="L223" t="s">
        <v>34</v>
      </c>
      <c r="M223" t="s">
        <v>35</v>
      </c>
      <c r="N223">
        <v>50</v>
      </c>
      <c r="O223">
        <v>50</v>
      </c>
      <c r="P223">
        <v>0</v>
      </c>
      <c r="Q223">
        <v>0</v>
      </c>
      <c r="R223" t="s">
        <v>216</v>
      </c>
      <c r="S223">
        <v>1</v>
      </c>
      <c r="T223">
        <v>1</v>
      </c>
      <c r="U223">
        <v>0</v>
      </c>
      <c r="V223" t="s">
        <v>36</v>
      </c>
      <c r="W223">
        <v>1</v>
      </c>
      <c r="Y223" t="s">
        <v>35</v>
      </c>
      <c r="Z223">
        <v>50</v>
      </c>
      <c r="AA223">
        <v>50</v>
      </c>
    </row>
    <row r="224" spans="1:27" ht="15">
      <c r="A224" t="s">
        <v>452</v>
      </c>
      <c r="B224" t="s">
        <v>425</v>
      </c>
      <c r="C224">
        <v>42004</v>
      </c>
      <c r="D224">
        <v>0</v>
      </c>
      <c r="E224" t="s">
        <v>154</v>
      </c>
      <c r="F224" t="s">
        <v>155</v>
      </c>
      <c r="G224" t="s">
        <v>63</v>
      </c>
      <c r="H224" t="s">
        <v>151</v>
      </c>
      <c r="I224" t="s">
        <v>152</v>
      </c>
      <c r="J224">
        <v>38</v>
      </c>
      <c r="K224">
        <v>0.0433</v>
      </c>
      <c r="L224" t="s">
        <v>34</v>
      </c>
      <c r="M224" t="s">
        <v>35</v>
      </c>
      <c r="N224">
        <v>0</v>
      </c>
      <c r="O224">
        <v>0</v>
      </c>
      <c r="P224">
        <v>0</v>
      </c>
      <c r="Q224">
        <v>0</v>
      </c>
      <c r="R224" t="s">
        <v>216</v>
      </c>
      <c r="S224">
        <v>1</v>
      </c>
      <c r="T224">
        <v>1</v>
      </c>
      <c r="U224">
        <v>0</v>
      </c>
      <c r="V224" t="s">
        <v>84</v>
      </c>
      <c r="W224">
        <v>0</v>
      </c>
      <c r="Y224" t="s">
        <v>35</v>
      </c>
      <c r="Z224">
        <v>50</v>
      </c>
      <c r="AA224">
        <v>0</v>
      </c>
    </row>
    <row r="225" spans="1:27" ht="15">
      <c r="A225" t="s">
        <v>453</v>
      </c>
      <c r="B225" t="s">
        <v>425</v>
      </c>
      <c r="C225">
        <v>42004</v>
      </c>
      <c r="D225">
        <v>0</v>
      </c>
      <c r="E225" t="s">
        <v>97</v>
      </c>
      <c r="F225" t="s">
        <v>98</v>
      </c>
      <c r="G225" t="s">
        <v>63</v>
      </c>
      <c r="H225" t="s">
        <v>94</v>
      </c>
      <c r="I225" t="s">
        <v>95</v>
      </c>
      <c r="J225">
        <v>21</v>
      </c>
      <c r="K225">
        <v>0.0186</v>
      </c>
      <c r="L225" t="s">
        <v>34</v>
      </c>
      <c r="N225">
        <v>0</v>
      </c>
      <c r="O225">
        <v>0</v>
      </c>
      <c r="P225">
        <v>0</v>
      </c>
      <c r="Q225">
        <v>0</v>
      </c>
      <c r="R225" t="s">
        <v>216</v>
      </c>
      <c r="S225">
        <v>1</v>
      </c>
      <c r="T225">
        <v>1</v>
      </c>
      <c r="U225">
        <v>0</v>
      </c>
      <c r="V225" t="s">
        <v>80</v>
      </c>
      <c r="W225">
        <v>0</v>
      </c>
      <c r="Z225">
        <v>0</v>
      </c>
      <c r="AA225">
        <v>0</v>
      </c>
    </row>
    <row r="226" spans="1:27" ht="15">
      <c r="A226" t="s">
        <v>454</v>
      </c>
      <c r="B226" t="s">
        <v>425</v>
      </c>
      <c r="C226">
        <v>42004</v>
      </c>
      <c r="D226">
        <v>0</v>
      </c>
      <c r="E226" t="s">
        <v>157</v>
      </c>
      <c r="F226" t="s">
        <v>158</v>
      </c>
      <c r="G226" t="s">
        <v>63</v>
      </c>
      <c r="H226" t="s">
        <v>151</v>
      </c>
      <c r="I226" t="s">
        <v>152</v>
      </c>
      <c r="J226">
        <v>39</v>
      </c>
      <c r="K226">
        <v>0.0433</v>
      </c>
      <c r="L226" t="s">
        <v>34</v>
      </c>
      <c r="M226" t="s">
        <v>35</v>
      </c>
      <c r="N226">
        <v>0</v>
      </c>
      <c r="O226">
        <v>0</v>
      </c>
      <c r="P226">
        <v>0</v>
      </c>
      <c r="Q226">
        <v>0</v>
      </c>
      <c r="R226" t="s">
        <v>216</v>
      </c>
      <c r="S226">
        <v>1</v>
      </c>
      <c r="T226">
        <v>1</v>
      </c>
      <c r="U226">
        <v>0</v>
      </c>
      <c r="V226" t="s">
        <v>84</v>
      </c>
      <c r="W226">
        <v>0</v>
      </c>
      <c r="Y226" t="s">
        <v>35</v>
      </c>
      <c r="Z226">
        <v>50</v>
      </c>
      <c r="AA226">
        <v>0</v>
      </c>
    </row>
    <row r="227" spans="1:27" ht="15">
      <c r="A227" t="s">
        <v>455</v>
      </c>
      <c r="B227" t="s">
        <v>425</v>
      </c>
      <c r="C227">
        <v>42004</v>
      </c>
      <c r="D227">
        <v>0</v>
      </c>
      <c r="E227" t="s">
        <v>109</v>
      </c>
      <c r="F227" t="s">
        <v>110</v>
      </c>
      <c r="G227" t="s">
        <v>63</v>
      </c>
      <c r="H227" t="s">
        <v>94</v>
      </c>
      <c r="I227" t="s">
        <v>95</v>
      </c>
      <c r="J227">
        <v>25</v>
      </c>
      <c r="K227">
        <v>0.0186</v>
      </c>
      <c r="L227" t="s">
        <v>34</v>
      </c>
      <c r="M227" t="s">
        <v>66</v>
      </c>
      <c r="N227">
        <v>0</v>
      </c>
      <c r="O227">
        <v>0</v>
      </c>
      <c r="P227">
        <v>0</v>
      </c>
      <c r="Q227">
        <v>0</v>
      </c>
      <c r="R227" t="s">
        <v>216</v>
      </c>
      <c r="S227">
        <v>1</v>
      </c>
      <c r="T227">
        <v>1</v>
      </c>
      <c r="U227">
        <v>0</v>
      </c>
      <c r="V227" t="s">
        <v>84</v>
      </c>
      <c r="W227">
        <v>0</v>
      </c>
      <c r="Y227" t="s">
        <v>66</v>
      </c>
      <c r="Z227">
        <v>33.33</v>
      </c>
      <c r="AA227">
        <v>0</v>
      </c>
    </row>
    <row r="228" spans="1:27" ht="15">
      <c r="A228" t="s">
        <v>456</v>
      </c>
      <c r="B228" t="s">
        <v>425</v>
      </c>
      <c r="C228">
        <v>42004</v>
      </c>
      <c r="D228">
        <v>0</v>
      </c>
      <c r="E228" t="s">
        <v>116</v>
      </c>
      <c r="F228" t="s">
        <v>117</v>
      </c>
      <c r="G228" t="s">
        <v>63</v>
      </c>
      <c r="H228" t="s">
        <v>118</v>
      </c>
      <c r="I228" t="s">
        <v>119</v>
      </c>
      <c r="J228">
        <v>27</v>
      </c>
      <c r="K228">
        <v>0.0217</v>
      </c>
      <c r="L228" t="s">
        <v>34</v>
      </c>
      <c r="M228" t="s">
        <v>35</v>
      </c>
      <c r="N228">
        <v>0</v>
      </c>
      <c r="O228">
        <v>0</v>
      </c>
      <c r="P228">
        <v>0</v>
      </c>
      <c r="Q228">
        <v>0</v>
      </c>
      <c r="R228" t="s">
        <v>216</v>
      </c>
      <c r="S228">
        <v>1</v>
      </c>
      <c r="T228">
        <v>1</v>
      </c>
      <c r="U228">
        <v>0</v>
      </c>
      <c r="V228" t="s">
        <v>80</v>
      </c>
      <c r="W228">
        <v>0</v>
      </c>
      <c r="Y228" t="s">
        <v>35</v>
      </c>
      <c r="Z228">
        <v>50</v>
      </c>
      <c r="AA228">
        <v>0</v>
      </c>
    </row>
    <row r="229" spans="1:27" ht="15">
      <c r="A229" t="s">
        <v>457</v>
      </c>
      <c r="B229" t="s">
        <v>425</v>
      </c>
      <c r="C229">
        <v>42004</v>
      </c>
      <c r="D229">
        <v>0</v>
      </c>
      <c r="E229" t="s">
        <v>121</v>
      </c>
      <c r="F229" t="s">
        <v>122</v>
      </c>
      <c r="G229" t="s">
        <v>63</v>
      </c>
      <c r="H229" t="s">
        <v>118</v>
      </c>
      <c r="I229" t="s">
        <v>119</v>
      </c>
      <c r="J229">
        <v>28</v>
      </c>
      <c r="K229">
        <v>0.0217</v>
      </c>
      <c r="L229" t="s">
        <v>34</v>
      </c>
      <c r="M229" t="s">
        <v>35</v>
      </c>
      <c r="N229">
        <v>0</v>
      </c>
      <c r="O229">
        <v>0</v>
      </c>
      <c r="P229">
        <v>0</v>
      </c>
      <c r="Q229">
        <v>0</v>
      </c>
      <c r="R229" t="s">
        <v>216</v>
      </c>
      <c r="S229">
        <v>1</v>
      </c>
      <c r="T229">
        <v>1</v>
      </c>
      <c r="U229">
        <v>0</v>
      </c>
      <c r="V229" t="s">
        <v>84</v>
      </c>
      <c r="W229">
        <v>0</v>
      </c>
      <c r="Y229" t="s">
        <v>35</v>
      </c>
      <c r="Z229">
        <v>50</v>
      </c>
      <c r="AA229">
        <v>0</v>
      </c>
    </row>
    <row r="230" spans="1:27" ht="15">
      <c r="A230" t="s">
        <v>458</v>
      </c>
      <c r="B230" t="s">
        <v>425</v>
      </c>
      <c r="C230">
        <v>42004</v>
      </c>
      <c r="D230">
        <v>1.085</v>
      </c>
      <c r="E230" t="s">
        <v>124</v>
      </c>
      <c r="F230" t="s">
        <v>125</v>
      </c>
      <c r="G230" t="s">
        <v>63</v>
      </c>
      <c r="H230" t="s">
        <v>118</v>
      </c>
      <c r="I230" t="s">
        <v>119</v>
      </c>
      <c r="J230">
        <v>29</v>
      </c>
      <c r="K230">
        <v>0.0217</v>
      </c>
      <c r="L230" t="s">
        <v>34</v>
      </c>
      <c r="M230" t="s">
        <v>35</v>
      </c>
      <c r="N230">
        <v>50</v>
      </c>
      <c r="O230">
        <v>50</v>
      </c>
      <c r="P230">
        <v>0</v>
      </c>
      <c r="Q230">
        <v>0</v>
      </c>
      <c r="R230" t="s">
        <v>216</v>
      </c>
      <c r="S230">
        <v>1</v>
      </c>
      <c r="T230">
        <v>1</v>
      </c>
      <c r="U230">
        <v>0</v>
      </c>
      <c r="V230" t="s">
        <v>36</v>
      </c>
      <c r="W230">
        <v>1</v>
      </c>
      <c r="Y230" t="s">
        <v>35</v>
      </c>
      <c r="Z230">
        <v>50</v>
      </c>
      <c r="AA230">
        <v>50</v>
      </c>
    </row>
    <row r="231" spans="1:27" ht="15">
      <c r="A231" t="s">
        <v>459</v>
      </c>
      <c r="B231" t="s">
        <v>425</v>
      </c>
      <c r="C231">
        <v>42004</v>
      </c>
      <c r="D231">
        <v>0</v>
      </c>
      <c r="E231" t="s">
        <v>127</v>
      </c>
      <c r="F231" t="s">
        <v>128</v>
      </c>
      <c r="G231" t="s">
        <v>63</v>
      </c>
      <c r="H231" t="s">
        <v>118</v>
      </c>
      <c r="I231" t="s">
        <v>119</v>
      </c>
      <c r="J231">
        <v>30</v>
      </c>
      <c r="K231">
        <v>0.0217</v>
      </c>
      <c r="L231" t="s">
        <v>34</v>
      </c>
      <c r="M231" t="s">
        <v>35</v>
      </c>
      <c r="N231">
        <v>0</v>
      </c>
      <c r="O231">
        <v>0</v>
      </c>
      <c r="P231">
        <v>0</v>
      </c>
      <c r="Q231">
        <v>0</v>
      </c>
      <c r="R231" t="s">
        <v>216</v>
      </c>
      <c r="S231">
        <v>1</v>
      </c>
      <c r="T231">
        <v>1</v>
      </c>
      <c r="U231">
        <v>0</v>
      </c>
      <c r="V231" t="s">
        <v>80</v>
      </c>
      <c r="W231">
        <v>0</v>
      </c>
      <c r="Y231" t="s">
        <v>35</v>
      </c>
      <c r="Z231">
        <v>50</v>
      </c>
      <c r="AA231">
        <v>0</v>
      </c>
    </row>
    <row r="232" spans="1:27" ht="15">
      <c r="A232" t="s">
        <v>460</v>
      </c>
      <c r="B232" t="s">
        <v>425</v>
      </c>
      <c r="C232">
        <v>42004</v>
      </c>
      <c r="D232">
        <v>1.085</v>
      </c>
      <c r="E232" t="s">
        <v>130</v>
      </c>
      <c r="F232" t="s">
        <v>131</v>
      </c>
      <c r="G232" t="s">
        <v>63</v>
      </c>
      <c r="H232" t="s">
        <v>118</v>
      </c>
      <c r="I232" t="s">
        <v>119</v>
      </c>
      <c r="J232">
        <v>31</v>
      </c>
      <c r="K232">
        <v>0.0217</v>
      </c>
      <c r="L232" t="s">
        <v>34</v>
      </c>
      <c r="M232" t="s">
        <v>35</v>
      </c>
      <c r="N232">
        <v>50</v>
      </c>
      <c r="O232">
        <v>50</v>
      </c>
      <c r="P232">
        <v>0</v>
      </c>
      <c r="Q232">
        <v>0</v>
      </c>
      <c r="R232" t="s">
        <v>216</v>
      </c>
      <c r="S232">
        <v>1</v>
      </c>
      <c r="T232">
        <v>1</v>
      </c>
      <c r="U232">
        <v>0</v>
      </c>
      <c r="V232" t="s">
        <v>36</v>
      </c>
      <c r="W232">
        <v>1</v>
      </c>
      <c r="Y232" t="s">
        <v>35</v>
      </c>
      <c r="Z232">
        <v>50</v>
      </c>
      <c r="AA232">
        <v>50</v>
      </c>
    </row>
    <row r="233" spans="1:27" ht="15">
      <c r="A233" t="s">
        <v>461</v>
      </c>
      <c r="B233" t="s">
        <v>425</v>
      </c>
      <c r="C233">
        <v>42004</v>
      </c>
      <c r="D233">
        <v>2.219778</v>
      </c>
      <c r="E233" t="s">
        <v>160</v>
      </c>
      <c r="F233" t="s">
        <v>161</v>
      </c>
      <c r="G233" t="s">
        <v>162</v>
      </c>
      <c r="I233" t="s">
        <v>163</v>
      </c>
      <c r="J233">
        <v>1</v>
      </c>
      <c r="K233">
        <v>0.0333</v>
      </c>
      <c r="L233" t="s">
        <v>34</v>
      </c>
      <c r="M233" t="s">
        <v>164</v>
      </c>
      <c r="N233">
        <v>66.66</v>
      </c>
      <c r="O233">
        <v>66.66</v>
      </c>
      <c r="P233">
        <v>0</v>
      </c>
      <c r="Q233">
        <v>0</v>
      </c>
      <c r="R233" t="s">
        <v>216</v>
      </c>
      <c r="S233">
        <v>1</v>
      </c>
      <c r="T233">
        <v>1</v>
      </c>
      <c r="U233">
        <v>0</v>
      </c>
      <c r="W233">
        <v>0</v>
      </c>
      <c r="X233">
        <v>66.66</v>
      </c>
      <c r="Z233">
        <v>0</v>
      </c>
      <c r="AA233">
        <v>66.66</v>
      </c>
    </row>
    <row r="234" spans="1:27" ht="15">
      <c r="A234" t="s">
        <v>462</v>
      </c>
      <c r="B234" t="s">
        <v>425</v>
      </c>
      <c r="C234">
        <v>42004</v>
      </c>
      <c r="D234">
        <v>2.0646</v>
      </c>
      <c r="E234" t="s">
        <v>166</v>
      </c>
      <c r="F234" t="s">
        <v>167</v>
      </c>
      <c r="G234" t="s">
        <v>162</v>
      </c>
      <c r="I234" t="s">
        <v>163</v>
      </c>
      <c r="J234">
        <v>2</v>
      </c>
      <c r="K234">
        <v>0.0333</v>
      </c>
      <c r="L234" t="s">
        <v>34</v>
      </c>
      <c r="M234" t="s">
        <v>164</v>
      </c>
      <c r="N234">
        <v>62</v>
      </c>
      <c r="O234">
        <v>62</v>
      </c>
      <c r="P234">
        <v>0</v>
      </c>
      <c r="Q234">
        <v>0</v>
      </c>
      <c r="R234" t="s">
        <v>216</v>
      </c>
      <c r="S234">
        <v>1</v>
      </c>
      <c r="T234">
        <v>1</v>
      </c>
      <c r="U234">
        <v>0</v>
      </c>
      <c r="W234">
        <v>0</v>
      </c>
      <c r="X234">
        <v>62</v>
      </c>
      <c r="Z234">
        <v>0</v>
      </c>
      <c r="AA234">
        <v>62</v>
      </c>
    </row>
    <row r="235" spans="1:27" ht="15">
      <c r="A235" t="s">
        <v>463</v>
      </c>
      <c r="B235" t="s">
        <v>425</v>
      </c>
      <c r="C235">
        <v>42004</v>
      </c>
      <c r="D235">
        <v>2.219778</v>
      </c>
      <c r="E235" t="s">
        <v>169</v>
      </c>
      <c r="F235" t="s">
        <v>170</v>
      </c>
      <c r="G235" t="s">
        <v>162</v>
      </c>
      <c r="I235" t="s">
        <v>163</v>
      </c>
      <c r="J235">
        <v>3</v>
      </c>
      <c r="K235">
        <v>0.0333</v>
      </c>
      <c r="L235" t="s">
        <v>34</v>
      </c>
      <c r="M235" t="s">
        <v>164</v>
      </c>
      <c r="N235">
        <v>66.66</v>
      </c>
      <c r="O235">
        <v>66.66</v>
      </c>
      <c r="P235">
        <v>0</v>
      </c>
      <c r="Q235">
        <v>0</v>
      </c>
      <c r="R235" t="s">
        <v>216</v>
      </c>
      <c r="S235">
        <v>1</v>
      </c>
      <c r="T235">
        <v>1</v>
      </c>
      <c r="U235">
        <v>0</v>
      </c>
      <c r="W235">
        <v>0</v>
      </c>
      <c r="X235">
        <v>66.66</v>
      </c>
      <c r="Z235">
        <v>0</v>
      </c>
      <c r="AA235">
        <v>66.66</v>
      </c>
    </row>
    <row r="236" spans="1:27" ht="15">
      <c r="A236" t="s">
        <v>509</v>
      </c>
      <c r="B236" t="s">
        <v>506</v>
      </c>
      <c r="C236" t="s">
        <v>507</v>
      </c>
      <c r="D236">
        <v>2.5</v>
      </c>
      <c r="E236" t="s">
        <v>29</v>
      </c>
      <c r="F236" t="s">
        <v>30</v>
      </c>
      <c r="G236" t="s">
        <v>31</v>
      </c>
      <c r="H236" t="s">
        <v>32</v>
      </c>
      <c r="I236" t="s">
        <v>33</v>
      </c>
      <c r="J236">
        <v>4</v>
      </c>
      <c r="K236">
        <v>0.025</v>
      </c>
      <c r="L236" t="s">
        <v>215</v>
      </c>
      <c r="M236" t="s">
        <v>215</v>
      </c>
      <c r="N236">
        <v>50</v>
      </c>
      <c r="O236">
        <v>100</v>
      </c>
      <c r="P236">
        <v>100</v>
      </c>
      <c r="Q236">
        <v>50</v>
      </c>
      <c r="R236" t="s">
        <v>216</v>
      </c>
      <c r="S236">
        <v>1</v>
      </c>
      <c r="T236">
        <v>1</v>
      </c>
      <c r="U236">
        <v>50</v>
      </c>
      <c r="AA236">
        <v>0</v>
      </c>
    </row>
    <row r="237" spans="1:27" ht="15">
      <c r="A237" t="s">
        <v>510</v>
      </c>
      <c r="B237" t="s">
        <v>506</v>
      </c>
      <c r="C237" t="s">
        <v>507</v>
      </c>
      <c r="D237">
        <v>2.5</v>
      </c>
      <c r="E237" t="s">
        <v>38</v>
      </c>
      <c r="F237" t="s">
        <v>39</v>
      </c>
      <c r="G237" t="s">
        <v>31</v>
      </c>
      <c r="H237" t="s">
        <v>32</v>
      </c>
      <c r="I237" t="s">
        <v>33</v>
      </c>
      <c r="J237">
        <v>5</v>
      </c>
      <c r="K237">
        <v>0.025</v>
      </c>
      <c r="L237" t="s">
        <v>215</v>
      </c>
      <c r="M237" t="s">
        <v>215</v>
      </c>
      <c r="N237">
        <v>50</v>
      </c>
      <c r="O237">
        <v>100</v>
      </c>
      <c r="P237">
        <v>100</v>
      </c>
      <c r="Q237">
        <v>50</v>
      </c>
      <c r="R237" t="s">
        <v>216</v>
      </c>
      <c r="S237">
        <v>1</v>
      </c>
      <c r="T237">
        <v>1</v>
      </c>
      <c r="U237">
        <v>50</v>
      </c>
      <c r="AA237">
        <v>0</v>
      </c>
    </row>
    <row r="238" spans="1:27" ht="15">
      <c r="A238" t="s">
        <v>511</v>
      </c>
      <c r="B238" t="s">
        <v>506</v>
      </c>
      <c r="C238" t="s">
        <v>507</v>
      </c>
      <c r="D238">
        <v>2.5</v>
      </c>
      <c r="E238" t="s">
        <v>41</v>
      </c>
      <c r="F238" t="s">
        <v>42</v>
      </c>
      <c r="G238" t="s">
        <v>31</v>
      </c>
      <c r="H238" t="s">
        <v>32</v>
      </c>
      <c r="I238" t="s">
        <v>33</v>
      </c>
      <c r="J238">
        <v>6</v>
      </c>
      <c r="K238">
        <v>0.025</v>
      </c>
      <c r="L238" t="s">
        <v>215</v>
      </c>
      <c r="M238" t="s">
        <v>215</v>
      </c>
      <c r="N238">
        <v>50</v>
      </c>
      <c r="O238">
        <v>100</v>
      </c>
      <c r="P238">
        <v>100</v>
      </c>
      <c r="Q238">
        <v>50</v>
      </c>
      <c r="R238" t="s">
        <v>216</v>
      </c>
      <c r="S238">
        <v>1</v>
      </c>
      <c r="T238">
        <v>1</v>
      </c>
      <c r="U238">
        <v>50</v>
      </c>
      <c r="AA238">
        <v>0</v>
      </c>
    </row>
    <row r="239" spans="1:27" ht="15">
      <c r="A239" t="s">
        <v>512</v>
      </c>
      <c r="B239" t="s">
        <v>506</v>
      </c>
      <c r="C239" t="s">
        <v>507</v>
      </c>
      <c r="D239">
        <v>2.5</v>
      </c>
      <c r="E239" t="s">
        <v>44</v>
      </c>
      <c r="F239" t="s">
        <v>45</v>
      </c>
      <c r="G239" t="s">
        <v>31</v>
      </c>
      <c r="H239" t="s">
        <v>32</v>
      </c>
      <c r="I239" t="s">
        <v>33</v>
      </c>
      <c r="J239">
        <v>7</v>
      </c>
      <c r="K239">
        <v>0.025</v>
      </c>
      <c r="L239" t="s">
        <v>215</v>
      </c>
      <c r="M239" t="s">
        <v>215</v>
      </c>
      <c r="N239">
        <v>50</v>
      </c>
      <c r="O239">
        <v>100</v>
      </c>
      <c r="P239">
        <v>100</v>
      </c>
      <c r="Q239">
        <v>50</v>
      </c>
      <c r="R239" t="s">
        <v>216</v>
      </c>
      <c r="S239">
        <v>1</v>
      </c>
      <c r="T239">
        <v>1</v>
      </c>
      <c r="U239">
        <v>50</v>
      </c>
      <c r="AA239">
        <v>0</v>
      </c>
    </row>
    <row r="240" spans="1:27" ht="15">
      <c r="A240" t="s">
        <v>534</v>
      </c>
      <c r="B240" t="s">
        <v>506</v>
      </c>
      <c r="C240" t="s">
        <v>507</v>
      </c>
      <c r="D240">
        <v>2.1875</v>
      </c>
      <c r="E240" t="s">
        <v>47</v>
      </c>
      <c r="F240" t="s">
        <v>48</v>
      </c>
      <c r="G240" t="s">
        <v>31</v>
      </c>
      <c r="H240" t="s">
        <v>248</v>
      </c>
      <c r="I240" t="s">
        <v>249</v>
      </c>
      <c r="J240">
        <v>8</v>
      </c>
      <c r="K240">
        <v>0.025</v>
      </c>
      <c r="L240" t="s">
        <v>215</v>
      </c>
      <c r="M240" t="s">
        <v>215</v>
      </c>
      <c r="N240">
        <v>50</v>
      </c>
      <c r="O240">
        <v>87.5</v>
      </c>
      <c r="P240">
        <v>75</v>
      </c>
      <c r="Q240">
        <v>37.5</v>
      </c>
      <c r="R240" t="s">
        <v>216</v>
      </c>
      <c r="S240">
        <v>1</v>
      </c>
      <c r="T240">
        <v>1</v>
      </c>
      <c r="U240">
        <v>37.5</v>
      </c>
      <c r="AA240">
        <v>0</v>
      </c>
    </row>
    <row r="241" spans="1:27" ht="15">
      <c r="A241" t="s">
        <v>513</v>
      </c>
      <c r="B241" t="s">
        <v>506</v>
      </c>
      <c r="C241" t="s">
        <v>507</v>
      </c>
      <c r="D241">
        <v>4.17</v>
      </c>
      <c r="E241" t="s">
        <v>50</v>
      </c>
      <c r="F241" t="s">
        <v>51</v>
      </c>
      <c r="G241" t="s">
        <v>31</v>
      </c>
      <c r="H241" t="s">
        <v>221</v>
      </c>
      <c r="I241" t="s">
        <v>222</v>
      </c>
      <c r="J241">
        <v>9</v>
      </c>
      <c r="K241">
        <v>0.0417</v>
      </c>
      <c r="L241" t="s">
        <v>215</v>
      </c>
      <c r="M241" t="s">
        <v>215</v>
      </c>
      <c r="N241">
        <v>50</v>
      </c>
      <c r="O241">
        <v>100</v>
      </c>
      <c r="P241">
        <v>100</v>
      </c>
      <c r="Q241">
        <v>50</v>
      </c>
      <c r="R241" t="s">
        <v>216</v>
      </c>
      <c r="S241">
        <v>1</v>
      </c>
      <c r="T241">
        <v>1</v>
      </c>
      <c r="U241">
        <v>50</v>
      </c>
      <c r="AA241">
        <v>0</v>
      </c>
    </row>
    <row r="242" spans="1:27" ht="15">
      <c r="A242" t="s">
        <v>535</v>
      </c>
      <c r="B242" t="s">
        <v>506</v>
      </c>
      <c r="C242" t="s">
        <v>507</v>
      </c>
      <c r="D242">
        <v>4.17</v>
      </c>
      <c r="E242" t="s">
        <v>55</v>
      </c>
      <c r="F242" t="s">
        <v>56</v>
      </c>
      <c r="G242" t="s">
        <v>31</v>
      </c>
      <c r="H242" t="s">
        <v>221</v>
      </c>
      <c r="I242" t="s">
        <v>222</v>
      </c>
      <c r="J242">
        <v>10</v>
      </c>
      <c r="K242">
        <v>0.0417</v>
      </c>
      <c r="L242" t="s">
        <v>215</v>
      </c>
      <c r="M242" t="s">
        <v>215</v>
      </c>
      <c r="N242">
        <v>50</v>
      </c>
      <c r="O242">
        <v>100</v>
      </c>
      <c r="P242">
        <v>100</v>
      </c>
      <c r="Q242">
        <v>50</v>
      </c>
      <c r="R242" t="s">
        <v>216</v>
      </c>
      <c r="S242">
        <v>1</v>
      </c>
      <c r="T242">
        <v>1</v>
      </c>
      <c r="U242">
        <v>50</v>
      </c>
      <c r="AA242">
        <v>0</v>
      </c>
    </row>
    <row r="243" spans="1:27" ht="15">
      <c r="A243" t="s">
        <v>514</v>
      </c>
      <c r="B243" t="s">
        <v>506</v>
      </c>
      <c r="C243" t="s">
        <v>507</v>
      </c>
      <c r="D243">
        <v>4.17</v>
      </c>
      <c r="E243" t="s">
        <v>58</v>
      </c>
      <c r="F243" t="s">
        <v>59</v>
      </c>
      <c r="G243" t="s">
        <v>31</v>
      </c>
      <c r="H243" t="s">
        <v>52</v>
      </c>
      <c r="I243" t="s">
        <v>53</v>
      </c>
      <c r="J243">
        <v>11</v>
      </c>
      <c r="K243">
        <v>0.0417</v>
      </c>
      <c r="L243" t="s">
        <v>215</v>
      </c>
      <c r="M243" t="s">
        <v>215</v>
      </c>
      <c r="N243">
        <v>50</v>
      </c>
      <c r="O243">
        <v>100</v>
      </c>
      <c r="P243">
        <v>100</v>
      </c>
      <c r="Q243">
        <v>50</v>
      </c>
      <c r="R243" t="s">
        <v>216</v>
      </c>
      <c r="S243">
        <v>1</v>
      </c>
      <c r="T243">
        <v>1</v>
      </c>
      <c r="U243">
        <v>50</v>
      </c>
      <c r="AA243">
        <v>0</v>
      </c>
    </row>
    <row r="244" spans="1:27" ht="15">
      <c r="A244" t="s">
        <v>536</v>
      </c>
      <c r="B244" t="s">
        <v>506</v>
      </c>
      <c r="C244" t="s">
        <v>507</v>
      </c>
      <c r="D244">
        <v>1.29302884615384</v>
      </c>
      <c r="E244" t="s">
        <v>61</v>
      </c>
      <c r="F244" t="s">
        <v>62</v>
      </c>
      <c r="G244" t="s">
        <v>63</v>
      </c>
      <c r="H244" t="s">
        <v>64</v>
      </c>
      <c r="I244" t="s">
        <v>65</v>
      </c>
      <c r="J244">
        <v>12</v>
      </c>
      <c r="K244">
        <v>0.0163</v>
      </c>
      <c r="L244" t="s">
        <v>215</v>
      </c>
      <c r="M244" t="s">
        <v>215</v>
      </c>
      <c r="N244">
        <v>50</v>
      </c>
      <c r="O244">
        <v>79.3269230769</v>
      </c>
      <c r="P244">
        <v>58.6538461538</v>
      </c>
      <c r="Q244">
        <v>29.3269230769</v>
      </c>
      <c r="R244" t="s">
        <v>216</v>
      </c>
      <c r="S244">
        <v>1</v>
      </c>
      <c r="T244">
        <v>1</v>
      </c>
      <c r="U244">
        <v>29.3269230769</v>
      </c>
      <c r="AA244">
        <v>0</v>
      </c>
    </row>
    <row r="245" spans="1:27" ht="15">
      <c r="A245" t="s">
        <v>515</v>
      </c>
      <c r="B245" t="s">
        <v>506</v>
      </c>
      <c r="C245" t="s">
        <v>507</v>
      </c>
      <c r="D245">
        <v>1.63</v>
      </c>
      <c r="E245" t="s">
        <v>68</v>
      </c>
      <c r="F245" t="s">
        <v>69</v>
      </c>
      <c r="G245" t="s">
        <v>63</v>
      </c>
      <c r="H245" t="s">
        <v>64</v>
      </c>
      <c r="I245" t="s">
        <v>65</v>
      </c>
      <c r="J245">
        <v>13</v>
      </c>
      <c r="K245">
        <v>0.0163</v>
      </c>
      <c r="L245" t="s">
        <v>215</v>
      </c>
      <c r="M245" t="s">
        <v>215</v>
      </c>
      <c r="N245">
        <v>50</v>
      </c>
      <c r="O245">
        <v>100</v>
      </c>
      <c r="P245">
        <v>100</v>
      </c>
      <c r="Q245">
        <v>50</v>
      </c>
      <c r="R245" t="s">
        <v>216</v>
      </c>
      <c r="S245">
        <v>1</v>
      </c>
      <c r="T245">
        <v>1</v>
      </c>
      <c r="U245">
        <v>50</v>
      </c>
      <c r="AA245">
        <v>0</v>
      </c>
    </row>
    <row r="246" spans="1:27" ht="15">
      <c r="A246" t="s">
        <v>516</v>
      </c>
      <c r="B246" t="s">
        <v>506</v>
      </c>
      <c r="C246" t="s">
        <v>507</v>
      </c>
      <c r="D246">
        <v>1.62610491579426</v>
      </c>
      <c r="E246" t="s">
        <v>71</v>
      </c>
      <c r="F246" t="s">
        <v>72</v>
      </c>
      <c r="G246" t="s">
        <v>63</v>
      </c>
      <c r="H246" t="s">
        <v>64</v>
      </c>
      <c r="I246" t="s">
        <v>65</v>
      </c>
      <c r="J246">
        <v>14</v>
      </c>
      <c r="K246">
        <v>0.0163</v>
      </c>
      <c r="L246" t="s">
        <v>215</v>
      </c>
      <c r="M246" t="s">
        <v>215</v>
      </c>
      <c r="N246">
        <v>50</v>
      </c>
      <c r="O246">
        <v>99.7610377788</v>
      </c>
      <c r="P246">
        <v>99.5220755576</v>
      </c>
      <c r="Q246">
        <v>49.7610377788</v>
      </c>
      <c r="R246" t="s">
        <v>216</v>
      </c>
      <c r="S246">
        <v>1</v>
      </c>
      <c r="T246">
        <v>1</v>
      </c>
      <c r="U246">
        <v>49.7610377788</v>
      </c>
      <c r="AA246">
        <v>0</v>
      </c>
    </row>
    <row r="247" spans="1:27" ht="15">
      <c r="A247" t="s">
        <v>517</v>
      </c>
      <c r="B247" t="s">
        <v>506</v>
      </c>
      <c r="C247" t="s">
        <v>507</v>
      </c>
      <c r="D247">
        <v>1.46176945835229</v>
      </c>
      <c r="E247" t="s">
        <v>75</v>
      </c>
      <c r="F247" t="s">
        <v>76</v>
      </c>
      <c r="G247" t="s">
        <v>63</v>
      </c>
      <c r="H247" t="s">
        <v>64</v>
      </c>
      <c r="I247" t="s">
        <v>65</v>
      </c>
      <c r="J247">
        <v>15</v>
      </c>
      <c r="K247">
        <v>0.0163</v>
      </c>
      <c r="L247" t="s">
        <v>215</v>
      </c>
      <c r="M247" t="s">
        <v>215</v>
      </c>
      <c r="N247">
        <v>50</v>
      </c>
      <c r="O247">
        <v>89.6791078744</v>
      </c>
      <c r="P247">
        <v>79.3582157487</v>
      </c>
      <c r="Q247">
        <v>39.6791078744</v>
      </c>
      <c r="R247" t="s">
        <v>216</v>
      </c>
      <c r="S247">
        <v>1</v>
      </c>
      <c r="T247">
        <v>1</v>
      </c>
      <c r="U247">
        <v>39.6791078744</v>
      </c>
      <c r="AA247">
        <v>0</v>
      </c>
    </row>
    <row r="248" spans="1:27" ht="15">
      <c r="A248" t="s">
        <v>518</v>
      </c>
      <c r="B248" t="s">
        <v>506</v>
      </c>
      <c r="C248" t="s">
        <v>507</v>
      </c>
      <c r="D248">
        <v>1.61071005917159</v>
      </c>
      <c r="E248" t="s">
        <v>78</v>
      </c>
      <c r="F248" t="s">
        <v>79</v>
      </c>
      <c r="G248" t="s">
        <v>63</v>
      </c>
      <c r="H248" t="s">
        <v>64</v>
      </c>
      <c r="I248" t="s">
        <v>65</v>
      </c>
      <c r="J248">
        <v>16</v>
      </c>
      <c r="K248">
        <v>0.0163</v>
      </c>
      <c r="L248" t="s">
        <v>215</v>
      </c>
      <c r="M248" t="s">
        <v>215</v>
      </c>
      <c r="N248">
        <v>50</v>
      </c>
      <c r="O248">
        <v>98.8165680473</v>
      </c>
      <c r="P248">
        <v>97.6331360947</v>
      </c>
      <c r="Q248">
        <v>48.8165680473</v>
      </c>
      <c r="R248" t="s">
        <v>216</v>
      </c>
      <c r="S248">
        <v>1</v>
      </c>
      <c r="T248">
        <v>1</v>
      </c>
      <c r="U248">
        <v>48.8165680473</v>
      </c>
      <c r="AA248">
        <v>0</v>
      </c>
    </row>
    <row r="249" spans="1:27" ht="15">
      <c r="A249" t="s">
        <v>519</v>
      </c>
      <c r="B249" t="s">
        <v>506</v>
      </c>
      <c r="C249" t="s">
        <v>507</v>
      </c>
      <c r="D249">
        <v>1.59585508241758</v>
      </c>
      <c r="E249" t="s">
        <v>82</v>
      </c>
      <c r="F249" t="s">
        <v>83</v>
      </c>
      <c r="G249" t="s">
        <v>63</v>
      </c>
      <c r="H249" t="s">
        <v>64</v>
      </c>
      <c r="I249" t="s">
        <v>65</v>
      </c>
      <c r="J249">
        <v>17</v>
      </c>
      <c r="K249">
        <v>0.0163</v>
      </c>
      <c r="L249" t="s">
        <v>215</v>
      </c>
      <c r="M249" t="s">
        <v>215</v>
      </c>
      <c r="N249">
        <v>50</v>
      </c>
      <c r="O249">
        <v>97.9052197802</v>
      </c>
      <c r="P249">
        <v>95.8104395604</v>
      </c>
      <c r="Q249">
        <v>47.9052197802</v>
      </c>
      <c r="R249" t="s">
        <v>216</v>
      </c>
      <c r="S249">
        <v>1</v>
      </c>
      <c r="T249">
        <v>1</v>
      </c>
      <c r="U249">
        <v>47.9052197802</v>
      </c>
      <c r="AA249">
        <v>0</v>
      </c>
    </row>
    <row r="250" spans="1:27" ht="15">
      <c r="A250" t="s">
        <v>520</v>
      </c>
      <c r="B250" t="s">
        <v>506</v>
      </c>
      <c r="C250" t="s">
        <v>507</v>
      </c>
      <c r="D250">
        <v>1.63</v>
      </c>
      <c r="E250" t="s">
        <v>86</v>
      </c>
      <c r="F250" t="s">
        <v>87</v>
      </c>
      <c r="G250" t="s">
        <v>63</v>
      </c>
      <c r="H250" t="s">
        <v>64</v>
      </c>
      <c r="I250" t="s">
        <v>65</v>
      </c>
      <c r="J250">
        <v>18</v>
      </c>
      <c r="K250">
        <v>0.0163</v>
      </c>
      <c r="L250" t="s">
        <v>215</v>
      </c>
      <c r="M250" t="s">
        <v>215</v>
      </c>
      <c r="N250">
        <v>50</v>
      </c>
      <c r="O250">
        <v>100</v>
      </c>
      <c r="P250">
        <v>100</v>
      </c>
      <c r="Q250">
        <v>50</v>
      </c>
      <c r="R250" t="s">
        <v>216</v>
      </c>
      <c r="S250">
        <v>1</v>
      </c>
      <c r="T250">
        <v>1</v>
      </c>
      <c r="U250">
        <v>50</v>
      </c>
      <c r="AA250">
        <v>0</v>
      </c>
    </row>
    <row r="251" spans="1:27" ht="15">
      <c r="A251" t="s">
        <v>521</v>
      </c>
      <c r="B251" t="s">
        <v>506</v>
      </c>
      <c r="C251" t="s">
        <v>507</v>
      </c>
      <c r="D251">
        <v>1.63</v>
      </c>
      <c r="E251" t="s">
        <v>89</v>
      </c>
      <c r="F251" t="s">
        <v>90</v>
      </c>
      <c r="G251" t="s">
        <v>63</v>
      </c>
      <c r="H251" t="s">
        <v>64</v>
      </c>
      <c r="I251" t="s">
        <v>65</v>
      </c>
      <c r="J251">
        <v>19</v>
      </c>
      <c r="K251">
        <v>0.0163</v>
      </c>
      <c r="L251" t="s">
        <v>215</v>
      </c>
      <c r="M251" t="s">
        <v>215</v>
      </c>
      <c r="N251">
        <v>50</v>
      </c>
      <c r="O251">
        <v>100</v>
      </c>
      <c r="P251">
        <v>100</v>
      </c>
      <c r="Q251">
        <v>50</v>
      </c>
      <c r="R251" t="s">
        <v>216</v>
      </c>
      <c r="S251">
        <v>1</v>
      </c>
      <c r="T251">
        <v>1</v>
      </c>
      <c r="U251">
        <v>50</v>
      </c>
      <c r="AA251">
        <v>0</v>
      </c>
    </row>
    <row r="252" spans="1:27" ht="15">
      <c r="A252" t="s">
        <v>522</v>
      </c>
      <c r="B252" t="s">
        <v>506</v>
      </c>
      <c r="C252" t="s">
        <v>507</v>
      </c>
      <c r="D252">
        <v>1.85999999999999</v>
      </c>
      <c r="E252" t="s">
        <v>92</v>
      </c>
      <c r="F252" t="s">
        <v>93</v>
      </c>
      <c r="G252" t="s">
        <v>63</v>
      </c>
      <c r="H252" t="s">
        <v>94</v>
      </c>
      <c r="I252" t="s">
        <v>95</v>
      </c>
      <c r="J252">
        <v>20</v>
      </c>
      <c r="K252">
        <v>0.0186</v>
      </c>
      <c r="L252" t="s">
        <v>215</v>
      </c>
      <c r="M252" t="s">
        <v>215</v>
      </c>
      <c r="N252">
        <v>50</v>
      </c>
      <c r="O252">
        <v>100</v>
      </c>
      <c r="P252">
        <v>100</v>
      </c>
      <c r="Q252">
        <v>50</v>
      </c>
      <c r="R252" t="s">
        <v>216</v>
      </c>
      <c r="S252">
        <v>1</v>
      </c>
      <c r="T252">
        <v>1</v>
      </c>
      <c r="U252">
        <v>50</v>
      </c>
      <c r="AA252">
        <v>0</v>
      </c>
    </row>
    <row r="253" spans="1:27" ht="15">
      <c r="A253" t="s">
        <v>523</v>
      </c>
      <c r="B253" t="s">
        <v>506</v>
      </c>
      <c r="C253" t="s">
        <v>507</v>
      </c>
      <c r="D253">
        <v>1.85999999999999</v>
      </c>
      <c r="E253" t="s">
        <v>97</v>
      </c>
      <c r="F253" t="s">
        <v>98</v>
      </c>
      <c r="G253" t="s">
        <v>63</v>
      </c>
      <c r="H253" t="s">
        <v>94</v>
      </c>
      <c r="I253" t="s">
        <v>95</v>
      </c>
      <c r="J253">
        <v>21</v>
      </c>
      <c r="K253">
        <v>0.0186</v>
      </c>
      <c r="L253" t="s">
        <v>215</v>
      </c>
      <c r="M253" t="s">
        <v>215</v>
      </c>
      <c r="N253">
        <v>50</v>
      </c>
      <c r="O253">
        <v>100</v>
      </c>
      <c r="P253">
        <v>100</v>
      </c>
      <c r="Q253">
        <v>50</v>
      </c>
      <c r="R253" t="s">
        <v>216</v>
      </c>
      <c r="S253">
        <v>1</v>
      </c>
      <c r="T253">
        <v>1</v>
      </c>
      <c r="U253">
        <v>50</v>
      </c>
      <c r="AA253">
        <v>0</v>
      </c>
    </row>
    <row r="254" spans="1:27" ht="15">
      <c r="A254" t="s">
        <v>524</v>
      </c>
      <c r="B254" t="s">
        <v>506</v>
      </c>
      <c r="C254" t="s">
        <v>507</v>
      </c>
      <c r="D254">
        <v>1.85999999999999</v>
      </c>
      <c r="E254" t="s">
        <v>100</v>
      </c>
      <c r="F254" t="s">
        <v>101</v>
      </c>
      <c r="G254" t="s">
        <v>63</v>
      </c>
      <c r="H254" t="s">
        <v>94</v>
      </c>
      <c r="I254" t="s">
        <v>95</v>
      </c>
      <c r="J254">
        <v>22</v>
      </c>
      <c r="K254">
        <v>0.0186</v>
      </c>
      <c r="L254" t="s">
        <v>215</v>
      </c>
      <c r="M254" t="s">
        <v>215</v>
      </c>
      <c r="N254">
        <v>50</v>
      </c>
      <c r="O254">
        <v>100</v>
      </c>
      <c r="P254">
        <v>100</v>
      </c>
      <c r="Q254">
        <v>50</v>
      </c>
      <c r="R254" t="s">
        <v>216</v>
      </c>
      <c r="S254">
        <v>1</v>
      </c>
      <c r="T254">
        <v>1</v>
      </c>
      <c r="U254">
        <v>50</v>
      </c>
      <c r="AA254">
        <v>0</v>
      </c>
    </row>
    <row r="255" spans="1:27" ht="15">
      <c r="A255" t="s">
        <v>525</v>
      </c>
      <c r="B255" t="s">
        <v>506</v>
      </c>
      <c r="C255" t="s">
        <v>507</v>
      </c>
      <c r="D255">
        <v>1.85999999999999</v>
      </c>
      <c r="E255" t="s">
        <v>103</v>
      </c>
      <c r="F255" t="s">
        <v>104</v>
      </c>
      <c r="G255" t="s">
        <v>63</v>
      </c>
      <c r="H255" t="s">
        <v>94</v>
      </c>
      <c r="I255" t="s">
        <v>95</v>
      </c>
      <c r="J255">
        <v>23</v>
      </c>
      <c r="K255">
        <v>0.0186</v>
      </c>
      <c r="L255" t="s">
        <v>215</v>
      </c>
      <c r="M255" t="s">
        <v>215</v>
      </c>
      <c r="N255">
        <v>50</v>
      </c>
      <c r="O255">
        <v>100</v>
      </c>
      <c r="P255">
        <v>100</v>
      </c>
      <c r="Q255">
        <v>50</v>
      </c>
      <c r="R255" t="s">
        <v>216</v>
      </c>
      <c r="S255">
        <v>1</v>
      </c>
      <c r="T255">
        <v>1</v>
      </c>
      <c r="U255">
        <v>50</v>
      </c>
      <c r="AA255">
        <v>0</v>
      </c>
    </row>
    <row r="256" spans="1:27" ht="15">
      <c r="A256" t="s">
        <v>526</v>
      </c>
      <c r="B256" t="s">
        <v>506</v>
      </c>
      <c r="C256" t="s">
        <v>507</v>
      </c>
      <c r="D256">
        <v>1.85894173873463</v>
      </c>
      <c r="E256" t="s">
        <v>106</v>
      </c>
      <c r="F256" t="s">
        <v>107</v>
      </c>
      <c r="G256" t="s">
        <v>63</v>
      </c>
      <c r="H256" t="s">
        <v>94</v>
      </c>
      <c r="I256" t="s">
        <v>95</v>
      </c>
      <c r="J256">
        <v>24</v>
      </c>
      <c r="K256">
        <v>0.0186</v>
      </c>
      <c r="L256" t="s">
        <v>215</v>
      </c>
      <c r="M256" t="s">
        <v>215</v>
      </c>
      <c r="N256">
        <v>50</v>
      </c>
      <c r="O256">
        <v>99.943104233</v>
      </c>
      <c r="P256">
        <v>99.8862084661</v>
      </c>
      <c r="Q256">
        <v>49.943104233</v>
      </c>
      <c r="R256" t="s">
        <v>216</v>
      </c>
      <c r="S256">
        <v>1</v>
      </c>
      <c r="T256">
        <v>1</v>
      </c>
      <c r="U256">
        <v>49.943104233</v>
      </c>
      <c r="AA256">
        <v>0</v>
      </c>
    </row>
    <row r="257" spans="1:27" ht="15">
      <c r="A257" t="s">
        <v>537</v>
      </c>
      <c r="B257" t="s">
        <v>506</v>
      </c>
      <c r="C257" t="s">
        <v>507</v>
      </c>
      <c r="D257">
        <v>1.32928638277959</v>
      </c>
      <c r="E257" t="s">
        <v>109</v>
      </c>
      <c r="F257" t="s">
        <v>110</v>
      </c>
      <c r="G257" t="s">
        <v>63</v>
      </c>
      <c r="H257" t="s">
        <v>94</v>
      </c>
      <c r="I257" t="s">
        <v>95</v>
      </c>
      <c r="J257">
        <v>25</v>
      </c>
      <c r="K257">
        <v>0.0186</v>
      </c>
      <c r="L257" t="s">
        <v>215</v>
      </c>
      <c r="M257" t="s">
        <v>215</v>
      </c>
      <c r="N257">
        <v>50</v>
      </c>
      <c r="O257">
        <v>71.4670098269</v>
      </c>
      <c r="P257">
        <v>42.9340196537</v>
      </c>
      <c r="Q257">
        <v>21.4670098269</v>
      </c>
      <c r="R257" t="s">
        <v>216</v>
      </c>
      <c r="S257">
        <v>1</v>
      </c>
      <c r="T257">
        <v>1</v>
      </c>
      <c r="U257">
        <v>21.4670098269</v>
      </c>
      <c r="AA257">
        <v>0</v>
      </c>
    </row>
    <row r="258" spans="1:27" ht="15">
      <c r="A258" t="s">
        <v>527</v>
      </c>
      <c r="B258" t="s">
        <v>506</v>
      </c>
      <c r="C258" t="s">
        <v>507</v>
      </c>
      <c r="D258">
        <v>1.8459478021978</v>
      </c>
      <c r="E258" t="s">
        <v>112</v>
      </c>
      <c r="F258" t="s">
        <v>113</v>
      </c>
      <c r="G258" t="s">
        <v>63</v>
      </c>
      <c r="H258" t="s">
        <v>94</v>
      </c>
      <c r="I258" t="s">
        <v>95</v>
      </c>
      <c r="J258">
        <v>26</v>
      </c>
      <c r="K258">
        <v>0.0186</v>
      </c>
      <c r="L258" t="s">
        <v>215</v>
      </c>
      <c r="M258" t="s">
        <v>215</v>
      </c>
      <c r="N258">
        <v>50</v>
      </c>
      <c r="O258">
        <v>99.2445054945</v>
      </c>
      <c r="P258">
        <v>98.489010989</v>
      </c>
      <c r="Q258">
        <v>49.2445054945</v>
      </c>
      <c r="R258" t="s">
        <v>216</v>
      </c>
      <c r="S258">
        <v>1</v>
      </c>
      <c r="T258">
        <v>1</v>
      </c>
      <c r="U258">
        <v>49.2445054945</v>
      </c>
      <c r="AA258">
        <v>0</v>
      </c>
    </row>
    <row r="259" spans="1:27" ht="15">
      <c r="A259" t="s">
        <v>529</v>
      </c>
      <c r="B259" t="s">
        <v>506</v>
      </c>
      <c r="C259" t="s">
        <v>507</v>
      </c>
      <c r="D259">
        <v>1.9671963778409</v>
      </c>
      <c r="E259" t="s">
        <v>136</v>
      </c>
      <c r="F259" t="s">
        <v>137</v>
      </c>
      <c r="G259" t="s">
        <v>63</v>
      </c>
      <c r="H259" t="s">
        <v>52</v>
      </c>
      <c r="I259" t="s">
        <v>138</v>
      </c>
      <c r="J259">
        <v>33</v>
      </c>
      <c r="K259">
        <v>0.0325</v>
      </c>
      <c r="L259" t="s">
        <v>215</v>
      </c>
      <c r="M259" t="s">
        <v>215</v>
      </c>
      <c r="N259">
        <v>50</v>
      </c>
      <c r="O259">
        <v>60.5291193182</v>
      </c>
      <c r="P259">
        <v>21.0582386364</v>
      </c>
      <c r="Q259">
        <v>10.5291193182</v>
      </c>
      <c r="R259" t="s">
        <v>216</v>
      </c>
      <c r="S259">
        <v>1</v>
      </c>
      <c r="T259">
        <v>1</v>
      </c>
      <c r="U259">
        <v>10.5291193182</v>
      </c>
      <c r="AA259">
        <v>0</v>
      </c>
    </row>
    <row r="260" spans="1:27" ht="15">
      <c r="A260" t="s">
        <v>505</v>
      </c>
      <c r="B260" t="s">
        <v>506</v>
      </c>
      <c r="C260" t="s">
        <v>507</v>
      </c>
      <c r="D260">
        <v>3.25</v>
      </c>
      <c r="E260" t="s">
        <v>140</v>
      </c>
      <c r="F260" t="s">
        <v>141</v>
      </c>
      <c r="G260" t="s">
        <v>63</v>
      </c>
      <c r="H260" t="s">
        <v>52</v>
      </c>
      <c r="I260" t="s">
        <v>138</v>
      </c>
      <c r="J260">
        <v>34</v>
      </c>
      <c r="K260">
        <v>0.0325</v>
      </c>
      <c r="L260" t="s">
        <v>215</v>
      </c>
      <c r="M260" t="s">
        <v>215</v>
      </c>
      <c r="N260">
        <v>50</v>
      </c>
      <c r="O260">
        <v>100</v>
      </c>
      <c r="P260">
        <v>100</v>
      </c>
      <c r="Q260">
        <v>50</v>
      </c>
      <c r="R260" t="s">
        <v>216</v>
      </c>
      <c r="S260">
        <v>1</v>
      </c>
      <c r="T260">
        <v>1</v>
      </c>
      <c r="U260">
        <v>50</v>
      </c>
      <c r="AA260">
        <v>0</v>
      </c>
    </row>
    <row r="261" spans="1:27" ht="15">
      <c r="A261" t="s">
        <v>508</v>
      </c>
      <c r="B261" t="s">
        <v>506</v>
      </c>
      <c r="C261" t="s">
        <v>507</v>
      </c>
      <c r="D261">
        <v>3.03497023809523</v>
      </c>
      <c r="E261" t="s">
        <v>143</v>
      </c>
      <c r="F261" t="s">
        <v>144</v>
      </c>
      <c r="G261" t="s">
        <v>63</v>
      </c>
      <c r="H261" t="s">
        <v>52</v>
      </c>
      <c r="I261" t="s">
        <v>138</v>
      </c>
      <c r="J261">
        <v>35</v>
      </c>
      <c r="K261">
        <v>0.0325</v>
      </c>
      <c r="L261" t="s">
        <v>215</v>
      </c>
      <c r="M261" t="s">
        <v>215</v>
      </c>
      <c r="N261">
        <v>50</v>
      </c>
      <c r="O261">
        <v>93.3836996337</v>
      </c>
      <c r="P261">
        <v>86.7673992674</v>
      </c>
      <c r="Q261">
        <v>43.3836996337</v>
      </c>
      <c r="R261" t="s">
        <v>216</v>
      </c>
      <c r="S261">
        <v>1</v>
      </c>
      <c r="T261">
        <v>1</v>
      </c>
      <c r="U261">
        <v>43.3836996337</v>
      </c>
      <c r="AA261">
        <v>0</v>
      </c>
    </row>
    <row r="262" spans="1:27" ht="15">
      <c r="A262" t="s">
        <v>528</v>
      </c>
      <c r="B262" t="s">
        <v>506</v>
      </c>
      <c r="C262" t="s">
        <v>507</v>
      </c>
      <c r="D262">
        <v>1.085</v>
      </c>
      <c r="E262" t="s">
        <v>133</v>
      </c>
      <c r="F262" t="s">
        <v>134</v>
      </c>
      <c r="G262" t="s">
        <v>63</v>
      </c>
      <c r="H262" t="s">
        <v>118</v>
      </c>
      <c r="I262" t="s">
        <v>119</v>
      </c>
      <c r="J262">
        <v>32</v>
      </c>
      <c r="K262">
        <v>0.0217</v>
      </c>
      <c r="L262" t="s">
        <v>34</v>
      </c>
      <c r="M262" t="s">
        <v>35</v>
      </c>
      <c r="N262">
        <v>50</v>
      </c>
      <c r="O262">
        <v>50</v>
      </c>
      <c r="P262">
        <v>0</v>
      </c>
      <c r="Q262">
        <v>0</v>
      </c>
      <c r="R262" t="s">
        <v>216</v>
      </c>
      <c r="S262">
        <v>1</v>
      </c>
      <c r="T262">
        <v>1</v>
      </c>
      <c r="U262">
        <v>0</v>
      </c>
      <c r="V262" t="s">
        <v>36</v>
      </c>
      <c r="W262">
        <v>1</v>
      </c>
      <c r="Y262" t="s">
        <v>35</v>
      </c>
      <c r="Z262">
        <v>50</v>
      </c>
      <c r="AA262">
        <v>50</v>
      </c>
    </row>
    <row r="263" spans="1:27" ht="15">
      <c r="A263" t="s">
        <v>530</v>
      </c>
      <c r="B263" t="s">
        <v>506</v>
      </c>
      <c r="C263" t="s">
        <v>507</v>
      </c>
      <c r="D263">
        <v>0</v>
      </c>
      <c r="E263" t="s">
        <v>146</v>
      </c>
      <c r="F263" t="s">
        <v>147</v>
      </c>
      <c r="G263" t="s">
        <v>63</v>
      </c>
      <c r="H263" t="s">
        <v>52</v>
      </c>
      <c r="I263" t="s">
        <v>138</v>
      </c>
      <c r="J263">
        <v>36</v>
      </c>
      <c r="K263">
        <v>0.0325</v>
      </c>
      <c r="L263" t="s">
        <v>34</v>
      </c>
      <c r="N263">
        <v>0</v>
      </c>
      <c r="O263">
        <v>0</v>
      </c>
      <c r="P263">
        <v>0</v>
      </c>
      <c r="Q263">
        <v>0</v>
      </c>
      <c r="R263" t="s">
        <v>216</v>
      </c>
      <c r="S263">
        <v>1</v>
      </c>
      <c r="T263">
        <v>1</v>
      </c>
      <c r="U263">
        <v>0</v>
      </c>
      <c r="V263" t="s">
        <v>80</v>
      </c>
      <c r="W263">
        <v>0</v>
      </c>
      <c r="Z263">
        <v>0</v>
      </c>
      <c r="AA263">
        <v>0</v>
      </c>
    </row>
    <row r="264" spans="1:27" ht="15">
      <c r="A264" t="s">
        <v>531</v>
      </c>
      <c r="B264" t="s">
        <v>506</v>
      </c>
      <c r="C264" t="s">
        <v>507</v>
      </c>
      <c r="D264">
        <v>0</v>
      </c>
      <c r="E264" t="s">
        <v>149</v>
      </c>
      <c r="F264" t="s">
        <v>150</v>
      </c>
      <c r="G264" t="s">
        <v>63</v>
      </c>
      <c r="H264" t="s">
        <v>151</v>
      </c>
      <c r="I264" t="s">
        <v>152</v>
      </c>
      <c r="J264">
        <v>37</v>
      </c>
      <c r="K264">
        <v>0.0433</v>
      </c>
      <c r="L264" t="s">
        <v>34</v>
      </c>
      <c r="M264" t="s">
        <v>114</v>
      </c>
      <c r="N264">
        <v>0</v>
      </c>
      <c r="O264">
        <v>0</v>
      </c>
      <c r="P264">
        <v>0</v>
      </c>
      <c r="Q264">
        <v>0</v>
      </c>
      <c r="R264" t="s">
        <v>216</v>
      </c>
      <c r="S264">
        <v>1</v>
      </c>
      <c r="T264">
        <v>1</v>
      </c>
      <c r="U264">
        <v>0</v>
      </c>
      <c r="V264" t="s">
        <v>84</v>
      </c>
      <c r="W264">
        <v>0</v>
      </c>
      <c r="Y264" t="s">
        <v>114</v>
      </c>
      <c r="Z264">
        <v>16.665</v>
      </c>
      <c r="AA264">
        <v>0</v>
      </c>
    </row>
    <row r="265" spans="1:27" ht="15">
      <c r="A265" t="s">
        <v>532</v>
      </c>
      <c r="B265" t="s">
        <v>506</v>
      </c>
      <c r="C265" t="s">
        <v>507</v>
      </c>
      <c r="D265">
        <v>0</v>
      </c>
      <c r="E265" t="s">
        <v>154</v>
      </c>
      <c r="F265" t="s">
        <v>155</v>
      </c>
      <c r="G265" t="s">
        <v>63</v>
      </c>
      <c r="H265" t="s">
        <v>151</v>
      </c>
      <c r="I265" t="s">
        <v>152</v>
      </c>
      <c r="J265">
        <v>38</v>
      </c>
      <c r="K265">
        <v>0.0433</v>
      </c>
      <c r="L265" t="s">
        <v>34</v>
      </c>
      <c r="M265" t="s">
        <v>35</v>
      </c>
      <c r="N265">
        <v>0</v>
      </c>
      <c r="O265">
        <v>0</v>
      </c>
      <c r="P265">
        <v>0</v>
      </c>
      <c r="Q265">
        <v>0</v>
      </c>
      <c r="R265" t="s">
        <v>216</v>
      </c>
      <c r="S265">
        <v>1</v>
      </c>
      <c r="T265">
        <v>1</v>
      </c>
      <c r="U265">
        <v>0</v>
      </c>
      <c r="V265" t="s">
        <v>80</v>
      </c>
      <c r="W265">
        <v>0</v>
      </c>
      <c r="Y265" t="s">
        <v>35</v>
      </c>
      <c r="Z265">
        <v>50</v>
      </c>
      <c r="AA265">
        <v>0</v>
      </c>
    </row>
    <row r="266" spans="1:27" ht="15">
      <c r="A266" t="s">
        <v>533</v>
      </c>
      <c r="B266" t="s">
        <v>506</v>
      </c>
      <c r="C266" t="s">
        <v>507</v>
      </c>
      <c r="D266">
        <v>0</v>
      </c>
      <c r="E266" t="s">
        <v>157</v>
      </c>
      <c r="F266" t="s">
        <v>158</v>
      </c>
      <c r="G266" t="s">
        <v>63</v>
      </c>
      <c r="H266" t="s">
        <v>151</v>
      </c>
      <c r="I266" t="s">
        <v>152</v>
      </c>
      <c r="J266">
        <v>39</v>
      </c>
      <c r="K266">
        <v>0.0433</v>
      </c>
      <c r="L266" t="s">
        <v>34</v>
      </c>
      <c r="M266" t="s">
        <v>35</v>
      </c>
      <c r="N266">
        <v>0</v>
      </c>
      <c r="O266">
        <v>0</v>
      </c>
      <c r="P266">
        <v>0</v>
      </c>
      <c r="Q266">
        <v>0</v>
      </c>
      <c r="R266" t="s">
        <v>216</v>
      </c>
      <c r="S266">
        <v>1</v>
      </c>
      <c r="T266">
        <v>1</v>
      </c>
      <c r="U266">
        <v>0</v>
      </c>
      <c r="V266" t="s">
        <v>80</v>
      </c>
      <c r="W266">
        <v>0</v>
      </c>
      <c r="Y266" t="s">
        <v>35</v>
      </c>
      <c r="Z266">
        <v>50</v>
      </c>
      <c r="AA266">
        <v>0</v>
      </c>
    </row>
    <row r="267" spans="1:27" ht="15">
      <c r="A267" t="s">
        <v>538</v>
      </c>
      <c r="B267" t="s">
        <v>506</v>
      </c>
      <c r="C267" t="s">
        <v>507</v>
      </c>
      <c r="D267">
        <v>0</v>
      </c>
      <c r="E267" t="s">
        <v>116</v>
      </c>
      <c r="F267" t="s">
        <v>117</v>
      </c>
      <c r="G267" t="s">
        <v>63</v>
      </c>
      <c r="H267" t="s">
        <v>118</v>
      </c>
      <c r="I267" t="s">
        <v>119</v>
      </c>
      <c r="J267">
        <v>27</v>
      </c>
      <c r="K267">
        <v>0.0217</v>
      </c>
      <c r="L267" t="s">
        <v>34</v>
      </c>
      <c r="M267" t="s">
        <v>35</v>
      </c>
      <c r="N267">
        <v>0</v>
      </c>
      <c r="O267">
        <v>0</v>
      </c>
      <c r="P267">
        <v>0</v>
      </c>
      <c r="Q267">
        <v>0</v>
      </c>
      <c r="R267" t="s">
        <v>216</v>
      </c>
      <c r="S267">
        <v>1</v>
      </c>
      <c r="T267">
        <v>1</v>
      </c>
      <c r="U267">
        <v>0</v>
      </c>
      <c r="V267" t="s">
        <v>80</v>
      </c>
      <c r="W267">
        <v>0</v>
      </c>
      <c r="Y267" t="s">
        <v>35</v>
      </c>
      <c r="Z267">
        <v>50</v>
      </c>
      <c r="AA267">
        <v>0</v>
      </c>
    </row>
    <row r="268" spans="1:27" ht="15">
      <c r="A268" t="s">
        <v>539</v>
      </c>
      <c r="B268" t="s">
        <v>506</v>
      </c>
      <c r="C268" t="s">
        <v>507</v>
      </c>
      <c r="D268">
        <v>1.085</v>
      </c>
      <c r="E268" t="s">
        <v>121</v>
      </c>
      <c r="F268" t="s">
        <v>122</v>
      </c>
      <c r="G268" t="s">
        <v>63</v>
      </c>
      <c r="H268" t="s">
        <v>118</v>
      </c>
      <c r="I268" t="s">
        <v>119</v>
      </c>
      <c r="J268">
        <v>28</v>
      </c>
      <c r="K268">
        <v>0.0217</v>
      </c>
      <c r="L268" t="s">
        <v>34</v>
      </c>
      <c r="M268" t="s">
        <v>35</v>
      </c>
      <c r="N268">
        <v>50</v>
      </c>
      <c r="O268">
        <v>50</v>
      </c>
      <c r="P268">
        <v>0</v>
      </c>
      <c r="Q268">
        <v>0</v>
      </c>
      <c r="R268" t="s">
        <v>216</v>
      </c>
      <c r="S268">
        <v>1</v>
      </c>
      <c r="T268">
        <v>1</v>
      </c>
      <c r="U268">
        <v>0</v>
      </c>
      <c r="V268" t="s">
        <v>36</v>
      </c>
      <c r="W268">
        <v>1</v>
      </c>
      <c r="Y268" t="s">
        <v>35</v>
      </c>
      <c r="Z268">
        <v>50</v>
      </c>
      <c r="AA268">
        <v>50</v>
      </c>
    </row>
    <row r="269" spans="1:27" ht="15">
      <c r="A269" t="s">
        <v>540</v>
      </c>
      <c r="B269" t="s">
        <v>506</v>
      </c>
      <c r="C269" t="s">
        <v>507</v>
      </c>
      <c r="D269">
        <v>0</v>
      </c>
      <c r="E269" t="s">
        <v>124</v>
      </c>
      <c r="F269" t="s">
        <v>125</v>
      </c>
      <c r="G269" t="s">
        <v>63</v>
      </c>
      <c r="H269" t="s">
        <v>118</v>
      </c>
      <c r="I269" t="s">
        <v>119</v>
      </c>
      <c r="J269">
        <v>29</v>
      </c>
      <c r="K269">
        <v>0.0217</v>
      </c>
      <c r="L269" t="s">
        <v>34</v>
      </c>
      <c r="M269" t="s">
        <v>35</v>
      </c>
      <c r="N269">
        <v>0</v>
      </c>
      <c r="O269">
        <v>0</v>
      </c>
      <c r="P269">
        <v>0</v>
      </c>
      <c r="Q269">
        <v>0</v>
      </c>
      <c r="R269" t="s">
        <v>216</v>
      </c>
      <c r="S269">
        <v>1</v>
      </c>
      <c r="T269">
        <v>1</v>
      </c>
      <c r="U269">
        <v>0</v>
      </c>
      <c r="V269" t="s">
        <v>80</v>
      </c>
      <c r="W269">
        <v>0</v>
      </c>
      <c r="Y269" t="s">
        <v>35</v>
      </c>
      <c r="Z269">
        <v>50</v>
      </c>
      <c r="AA269">
        <v>0</v>
      </c>
    </row>
    <row r="270" spans="1:27" ht="15">
      <c r="A270" t="s">
        <v>541</v>
      </c>
      <c r="B270" t="s">
        <v>506</v>
      </c>
      <c r="C270" t="s">
        <v>507</v>
      </c>
      <c r="D270">
        <v>0</v>
      </c>
      <c r="E270" t="s">
        <v>127</v>
      </c>
      <c r="F270" t="s">
        <v>128</v>
      </c>
      <c r="G270" t="s">
        <v>63</v>
      </c>
      <c r="H270" t="s">
        <v>118</v>
      </c>
      <c r="I270" t="s">
        <v>119</v>
      </c>
      <c r="J270">
        <v>30</v>
      </c>
      <c r="K270">
        <v>0.0217</v>
      </c>
      <c r="L270" t="s">
        <v>34</v>
      </c>
      <c r="M270" t="s">
        <v>35</v>
      </c>
      <c r="N270">
        <v>0</v>
      </c>
      <c r="O270">
        <v>0</v>
      </c>
      <c r="P270">
        <v>0</v>
      </c>
      <c r="Q270">
        <v>0</v>
      </c>
      <c r="R270" t="s">
        <v>216</v>
      </c>
      <c r="S270">
        <v>1</v>
      </c>
      <c r="T270">
        <v>1</v>
      </c>
      <c r="U270">
        <v>0</v>
      </c>
      <c r="V270" t="s">
        <v>80</v>
      </c>
      <c r="W270">
        <v>0</v>
      </c>
      <c r="Y270" t="s">
        <v>35</v>
      </c>
      <c r="Z270">
        <v>50</v>
      </c>
      <c r="AA270">
        <v>0</v>
      </c>
    </row>
    <row r="271" spans="1:27" ht="15">
      <c r="A271" t="s">
        <v>542</v>
      </c>
      <c r="B271" t="s">
        <v>506</v>
      </c>
      <c r="C271" t="s">
        <v>507</v>
      </c>
      <c r="D271">
        <v>0</v>
      </c>
      <c r="E271" t="s">
        <v>130</v>
      </c>
      <c r="F271" t="s">
        <v>131</v>
      </c>
      <c r="G271" t="s">
        <v>63</v>
      </c>
      <c r="H271" t="s">
        <v>118</v>
      </c>
      <c r="I271" t="s">
        <v>119</v>
      </c>
      <c r="J271">
        <v>31</v>
      </c>
      <c r="K271">
        <v>0.0217</v>
      </c>
      <c r="L271" t="s">
        <v>34</v>
      </c>
      <c r="M271" t="s">
        <v>35</v>
      </c>
      <c r="N271">
        <v>0</v>
      </c>
      <c r="O271">
        <v>0</v>
      </c>
      <c r="P271">
        <v>0</v>
      </c>
      <c r="Q271">
        <v>0</v>
      </c>
      <c r="R271" t="s">
        <v>216</v>
      </c>
      <c r="S271">
        <v>1</v>
      </c>
      <c r="T271">
        <v>1</v>
      </c>
      <c r="U271">
        <v>0</v>
      </c>
      <c r="V271" t="s">
        <v>80</v>
      </c>
      <c r="W271">
        <v>0</v>
      </c>
      <c r="Y271" t="s">
        <v>35</v>
      </c>
      <c r="Z271">
        <v>50</v>
      </c>
      <c r="AA271">
        <v>0</v>
      </c>
    </row>
    <row r="272" spans="1:27" ht="15">
      <c r="A272" t="s">
        <v>543</v>
      </c>
      <c r="B272" t="s">
        <v>506</v>
      </c>
      <c r="C272" t="s">
        <v>507</v>
      </c>
      <c r="D272">
        <v>3.33</v>
      </c>
      <c r="E272" t="s">
        <v>160</v>
      </c>
      <c r="F272" t="s">
        <v>161</v>
      </c>
      <c r="G272" t="s">
        <v>162</v>
      </c>
      <c r="I272" t="s">
        <v>163</v>
      </c>
      <c r="J272">
        <v>1</v>
      </c>
      <c r="K272">
        <v>0.0333</v>
      </c>
      <c r="L272" t="s">
        <v>34</v>
      </c>
      <c r="M272" t="s">
        <v>164</v>
      </c>
      <c r="N272">
        <v>100</v>
      </c>
      <c r="O272">
        <v>100</v>
      </c>
      <c r="P272">
        <v>0</v>
      </c>
      <c r="Q272">
        <v>0</v>
      </c>
      <c r="R272" t="s">
        <v>216</v>
      </c>
      <c r="S272">
        <v>1</v>
      </c>
      <c r="T272">
        <v>1</v>
      </c>
      <c r="U272">
        <v>0</v>
      </c>
      <c r="W272">
        <v>0</v>
      </c>
      <c r="X272">
        <v>100</v>
      </c>
      <c r="Z272">
        <v>0</v>
      </c>
      <c r="AA272">
        <v>100</v>
      </c>
    </row>
    <row r="273" spans="1:27" ht="15">
      <c r="A273" t="s">
        <v>544</v>
      </c>
      <c r="B273" t="s">
        <v>506</v>
      </c>
      <c r="C273" t="s">
        <v>507</v>
      </c>
      <c r="D273">
        <v>2.5641</v>
      </c>
      <c r="E273" t="s">
        <v>166</v>
      </c>
      <c r="F273" t="s">
        <v>167</v>
      </c>
      <c r="G273" t="s">
        <v>162</v>
      </c>
      <c r="I273" t="s">
        <v>163</v>
      </c>
      <c r="J273">
        <v>2</v>
      </c>
      <c r="K273">
        <v>0.0333</v>
      </c>
      <c r="L273" t="s">
        <v>34</v>
      </c>
      <c r="M273" t="s">
        <v>164</v>
      </c>
      <c r="N273">
        <v>77</v>
      </c>
      <c r="O273">
        <v>77</v>
      </c>
      <c r="P273">
        <v>0</v>
      </c>
      <c r="Q273">
        <v>0</v>
      </c>
      <c r="R273" t="s">
        <v>216</v>
      </c>
      <c r="S273">
        <v>1</v>
      </c>
      <c r="T273">
        <v>1</v>
      </c>
      <c r="U273">
        <v>0</v>
      </c>
      <c r="W273">
        <v>0</v>
      </c>
      <c r="X273">
        <v>77</v>
      </c>
      <c r="Z273">
        <v>0</v>
      </c>
      <c r="AA273">
        <v>77</v>
      </c>
    </row>
    <row r="274" spans="1:27" ht="15">
      <c r="A274" t="s">
        <v>545</v>
      </c>
      <c r="B274" t="s">
        <v>506</v>
      </c>
      <c r="C274" t="s">
        <v>507</v>
      </c>
      <c r="D274">
        <v>3.33</v>
      </c>
      <c r="E274" t="s">
        <v>169</v>
      </c>
      <c r="F274" t="s">
        <v>170</v>
      </c>
      <c r="G274" t="s">
        <v>162</v>
      </c>
      <c r="I274" t="s">
        <v>163</v>
      </c>
      <c r="J274">
        <v>3</v>
      </c>
      <c r="K274">
        <v>0.0333</v>
      </c>
      <c r="L274" t="s">
        <v>34</v>
      </c>
      <c r="M274" t="s">
        <v>164</v>
      </c>
      <c r="N274">
        <v>100</v>
      </c>
      <c r="O274">
        <v>100</v>
      </c>
      <c r="P274">
        <v>0</v>
      </c>
      <c r="Q274">
        <v>0</v>
      </c>
      <c r="R274" t="s">
        <v>216</v>
      </c>
      <c r="S274">
        <v>1</v>
      </c>
      <c r="T274">
        <v>1</v>
      </c>
      <c r="U274">
        <v>0</v>
      </c>
      <c r="W274">
        <v>0</v>
      </c>
      <c r="X274">
        <v>100</v>
      </c>
      <c r="Z274">
        <v>0</v>
      </c>
      <c r="AA274">
        <v>100</v>
      </c>
    </row>
    <row r="275" spans="1:27" ht="15">
      <c r="A275" t="s">
        <v>546</v>
      </c>
      <c r="B275" t="s">
        <v>547</v>
      </c>
      <c r="C275" t="s">
        <v>548</v>
      </c>
      <c r="D275">
        <v>1.63835616438356</v>
      </c>
      <c r="E275" t="s">
        <v>136</v>
      </c>
      <c r="F275" t="s">
        <v>137</v>
      </c>
      <c r="G275" t="s">
        <v>63</v>
      </c>
      <c r="H275" t="s">
        <v>52</v>
      </c>
      <c r="I275" t="s">
        <v>138</v>
      </c>
      <c r="J275">
        <v>33</v>
      </c>
      <c r="K275">
        <v>0.0325</v>
      </c>
      <c r="L275" t="s">
        <v>215</v>
      </c>
      <c r="M275" t="s">
        <v>215</v>
      </c>
      <c r="N275">
        <v>50</v>
      </c>
      <c r="O275">
        <v>50.4109589041</v>
      </c>
      <c r="P275">
        <v>0.821917808219</v>
      </c>
      <c r="Q275">
        <v>0.41095890411</v>
      </c>
      <c r="R275" t="s">
        <v>216</v>
      </c>
      <c r="S275">
        <v>1</v>
      </c>
      <c r="T275">
        <v>1</v>
      </c>
      <c r="U275">
        <v>0.41095890411</v>
      </c>
      <c r="AA275">
        <v>0</v>
      </c>
    </row>
    <row r="276" spans="1:27" ht="15">
      <c r="A276" t="s">
        <v>549</v>
      </c>
      <c r="B276" t="s">
        <v>547</v>
      </c>
      <c r="C276" t="s">
        <v>548</v>
      </c>
      <c r="D276">
        <v>3.25</v>
      </c>
      <c r="E276" t="s">
        <v>140</v>
      </c>
      <c r="F276" t="s">
        <v>141</v>
      </c>
      <c r="G276" t="s">
        <v>63</v>
      </c>
      <c r="H276" t="s">
        <v>52</v>
      </c>
      <c r="I276" t="s">
        <v>138</v>
      </c>
      <c r="J276">
        <v>34</v>
      </c>
      <c r="K276">
        <v>0.0325</v>
      </c>
      <c r="L276" t="s">
        <v>215</v>
      </c>
      <c r="M276" t="s">
        <v>215</v>
      </c>
      <c r="N276">
        <v>50</v>
      </c>
      <c r="O276">
        <v>100</v>
      </c>
      <c r="P276">
        <v>100</v>
      </c>
      <c r="Q276">
        <v>50</v>
      </c>
      <c r="R276" t="s">
        <v>216</v>
      </c>
      <c r="S276">
        <v>1</v>
      </c>
      <c r="T276">
        <v>1</v>
      </c>
      <c r="U276">
        <v>50</v>
      </c>
      <c r="AA276">
        <v>0</v>
      </c>
    </row>
    <row r="277" spans="1:27" ht="15">
      <c r="A277" t="s">
        <v>550</v>
      </c>
      <c r="B277" t="s">
        <v>547</v>
      </c>
      <c r="C277" t="s">
        <v>548</v>
      </c>
      <c r="D277">
        <v>3.16198630136986</v>
      </c>
      <c r="E277" t="s">
        <v>143</v>
      </c>
      <c r="F277" t="s">
        <v>144</v>
      </c>
      <c r="G277" t="s">
        <v>63</v>
      </c>
      <c r="H277" t="s">
        <v>52</v>
      </c>
      <c r="I277" t="s">
        <v>138</v>
      </c>
      <c r="J277">
        <v>35</v>
      </c>
      <c r="K277">
        <v>0.0325</v>
      </c>
      <c r="L277" t="s">
        <v>215</v>
      </c>
      <c r="M277" t="s">
        <v>215</v>
      </c>
      <c r="N277">
        <v>50</v>
      </c>
      <c r="O277">
        <v>97.291886196</v>
      </c>
      <c r="P277">
        <v>94.583772392</v>
      </c>
      <c r="Q277">
        <v>47.291886196</v>
      </c>
      <c r="R277" t="s">
        <v>216</v>
      </c>
      <c r="S277">
        <v>1</v>
      </c>
      <c r="T277">
        <v>1</v>
      </c>
      <c r="U277">
        <v>47.291886196</v>
      </c>
      <c r="AA277">
        <v>0</v>
      </c>
    </row>
    <row r="278" spans="1:27" ht="15">
      <c r="A278" t="s">
        <v>551</v>
      </c>
      <c r="B278" t="s">
        <v>547</v>
      </c>
      <c r="C278" t="s">
        <v>548</v>
      </c>
      <c r="D278">
        <v>2.5</v>
      </c>
      <c r="E278" t="s">
        <v>29</v>
      </c>
      <c r="F278" t="s">
        <v>30</v>
      </c>
      <c r="G278" t="s">
        <v>31</v>
      </c>
      <c r="H278" t="s">
        <v>32</v>
      </c>
      <c r="I278" t="s">
        <v>33</v>
      </c>
      <c r="J278">
        <v>4</v>
      </c>
      <c r="K278">
        <v>0.025</v>
      </c>
      <c r="L278" t="s">
        <v>215</v>
      </c>
      <c r="M278" t="s">
        <v>215</v>
      </c>
      <c r="N278">
        <v>50</v>
      </c>
      <c r="O278">
        <v>100</v>
      </c>
      <c r="P278">
        <v>100</v>
      </c>
      <c r="Q278">
        <v>50</v>
      </c>
      <c r="R278" t="s">
        <v>216</v>
      </c>
      <c r="S278">
        <v>1</v>
      </c>
      <c r="T278">
        <v>1</v>
      </c>
      <c r="U278">
        <v>50</v>
      </c>
      <c r="AA278">
        <v>0</v>
      </c>
    </row>
    <row r="279" spans="1:27" ht="15">
      <c r="A279" t="s">
        <v>553</v>
      </c>
      <c r="B279" t="s">
        <v>547</v>
      </c>
      <c r="C279" t="s">
        <v>548</v>
      </c>
      <c r="D279">
        <v>2.5</v>
      </c>
      <c r="E279" t="s">
        <v>41</v>
      </c>
      <c r="F279" t="s">
        <v>42</v>
      </c>
      <c r="G279" t="s">
        <v>31</v>
      </c>
      <c r="H279" t="s">
        <v>32</v>
      </c>
      <c r="I279" t="s">
        <v>33</v>
      </c>
      <c r="J279">
        <v>6</v>
      </c>
      <c r="K279">
        <v>0.025</v>
      </c>
      <c r="L279" t="s">
        <v>215</v>
      </c>
      <c r="M279" t="s">
        <v>215</v>
      </c>
      <c r="N279">
        <v>50</v>
      </c>
      <c r="O279">
        <v>100</v>
      </c>
      <c r="P279">
        <v>100</v>
      </c>
      <c r="Q279">
        <v>50</v>
      </c>
      <c r="R279" t="s">
        <v>216</v>
      </c>
      <c r="S279">
        <v>1</v>
      </c>
      <c r="T279">
        <v>1</v>
      </c>
      <c r="U279">
        <v>50</v>
      </c>
      <c r="AA279">
        <v>0</v>
      </c>
    </row>
    <row r="280" spans="1:27" ht="15">
      <c r="A280" t="s">
        <v>554</v>
      </c>
      <c r="B280" t="s">
        <v>547</v>
      </c>
      <c r="C280" t="s">
        <v>548</v>
      </c>
      <c r="D280">
        <v>2.5</v>
      </c>
      <c r="E280" t="s">
        <v>44</v>
      </c>
      <c r="F280" t="s">
        <v>45</v>
      </c>
      <c r="G280" t="s">
        <v>31</v>
      </c>
      <c r="H280" t="s">
        <v>32</v>
      </c>
      <c r="I280" t="s">
        <v>33</v>
      </c>
      <c r="J280">
        <v>7</v>
      </c>
      <c r="K280">
        <v>0.025</v>
      </c>
      <c r="L280" t="s">
        <v>215</v>
      </c>
      <c r="M280" t="s">
        <v>215</v>
      </c>
      <c r="N280">
        <v>50</v>
      </c>
      <c r="O280">
        <v>100</v>
      </c>
      <c r="P280">
        <v>100</v>
      </c>
      <c r="Q280">
        <v>50</v>
      </c>
      <c r="R280" t="s">
        <v>216</v>
      </c>
      <c r="S280">
        <v>1</v>
      </c>
      <c r="T280">
        <v>1</v>
      </c>
      <c r="U280">
        <v>50</v>
      </c>
      <c r="AA280">
        <v>0</v>
      </c>
    </row>
    <row r="281" spans="1:27" ht="15">
      <c r="A281" t="s">
        <v>555</v>
      </c>
      <c r="B281" t="s">
        <v>547</v>
      </c>
      <c r="C281" t="s">
        <v>548</v>
      </c>
      <c r="D281">
        <v>2.78</v>
      </c>
      <c r="E281" t="s">
        <v>50</v>
      </c>
      <c r="F281" t="s">
        <v>51</v>
      </c>
      <c r="G281" t="s">
        <v>31</v>
      </c>
      <c r="H281" t="s">
        <v>221</v>
      </c>
      <c r="I281" t="s">
        <v>222</v>
      </c>
      <c r="J281">
        <v>9</v>
      </c>
      <c r="K281">
        <v>0.0417</v>
      </c>
      <c r="L281" t="s">
        <v>215</v>
      </c>
      <c r="M281" t="s">
        <v>215</v>
      </c>
      <c r="N281">
        <v>50</v>
      </c>
      <c r="O281">
        <v>66.6666666667</v>
      </c>
      <c r="P281">
        <v>33.3333333333</v>
      </c>
      <c r="Q281">
        <v>16.6666666667</v>
      </c>
      <c r="R281" t="s">
        <v>216</v>
      </c>
      <c r="S281">
        <v>1</v>
      </c>
      <c r="T281">
        <v>1</v>
      </c>
      <c r="U281">
        <v>16.6666666667</v>
      </c>
      <c r="AA281">
        <v>0</v>
      </c>
    </row>
    <row r="282" spans="1:27" ht="15">
      <c r="A282" t="s">
        <v>575</v>
      </c>
      <c r="B282" t="s">
        <v>547</v>
      </c>
      <c r="C282" t="s">
        <v>548</v>
      </c>
      <c r="D282">
        <v>2.78</v>
      </c>
      <c r="E282" t="s">
        <v>55</v>
      </c>
      <c r="F282" t="s">
        <v>56</v>
      </c>
      <c r="G282" t="s">
        <v>31</v>
      </c>
      <c r="H282" t="s">
        <v>221</v>
      </c>
      <c r="I282" t="s">
        <v>222</v>
      </c>
      <c r="J282">
        <v>10</v>
      </c>
      <c r="K282">
        <v>0.0417</v>
      </c>
      <c r="L282" t="s">
        <v>215</v>
      </c>
      <c r="M282" t="s">
        <v>215</v>
      </c>
      <c r="N282">
        <v>50</v>
      </c>
      <c r="O282">
        <v>66.6666666667</v>
      </c>
      <c r="P282">
        <v>33.3333333333</v>
      </c>
      <c r="Q282">
        <v>16.6666666667</v>
      </c>
      <c r="R282" t="s">
        <v>216</v>
      </c>
      <c r="S282">
        <v>1</v>
      </c>
      <c r="T282">
        <v>1</v>
      </c>
      <c r="U282">
        <v>16.6666666667</v>
      </c>
      <c r="AA282">
        <v>0</v>
      </c>
    </row>
    <row r="283" spans="1:27" ht="15">
      <c r="A283" t="s">
        <v>556</v>
      </c>
      <c r="B283" t="s">
        <v>547</v>
      </c>
      <c r="C283" t="s">
        <v>548</v>
      </c>
      <c r="D283">
        <v>1.63</v>
      </c>
      <c r="E283" t="s">
        <v>68</v>
      </c>
      <c r="F283" t="s">
        <v>69</v>
      </c>
      <c r="G283" t="s">
        <v>63</v>
      </c>
      <c r="H283" t="s">
        <v>64</v>
      </c>
      <c r="I283" t="s">
        <v>65</v>
      </c>
      <c r="J283">
        <v>13</v>
      </c>
      <c r="K283">
        <v>0.0163</v>
      </c>
      <c r="L283" t="s">
        <v>215</v>
      </c>
      <c r="M283" t="s">
        <v>215</v>
      </c>
      <c r="N283">
        <v>50</v>
      </c>
      <c r="O283">
        <v>100</v>
      </c>
      <c r="P283">
        <v>100</v>
      </c>
      <c r="Q283">
        <v>50</v>
      </c>
      <c r="R283" t="s">
        <v>216</v>
      </c>
      <c r="S283">
        <v>1</v>
      </c>
      <c r="T283">
        <v>1</v>
      </c>
      <c r="U283">
        <v>50</v>
      </c>
      <c r="AA283">
        <v>0</v>
      </c>
    </row>
    <row r="284" spans="1:27" ht="15">
      <c r="A284" t="s">
        <v>557</v>
      </c>
      <c r="B284" t="s">
        <v>547</v>
      </c>
      <c r="C284" t="s">
        <v>548</v>
      </c>
      <c r="D284">
        <v>1.62888356164383</v>
      </c>
      <c r="E284" t="s">
        <v>71</v>
      </c>
      <c r="F284" t="s">
        <v>72</v>
      </c>
      <c r="G284" t="s">
        <v>63</v>
      </c>
      <c r="H284" t="s">
        <v>64</v>
      </c>
      <c r="I284" t="s">
        <v>65</v>
      </c>
      <c r="J284">
        <v>14</v>
      </c>
      <c r="K284">
        <v>0.0163</v>
      </c>
      <c r="L284" t="s">
        <v>215</v>
      </c>
      <c r="M284" t="s">
        <v>215</v>
      </c>
      <c r="N284">
        <v>50</v>
      </c>
      <c r="O284">
        <v>99.9315068493</v>
      </c>
      <c r="P284">
        <v>99.8630136986</v>
      </c>
      <c r="Q284">
        <v>49.9315068493</v>
      </c>
      <c r="R284" t="s">
        <v>216</v>
      </c>
      <c r="S284">
        <v>1</v>
      </c>
      <c r="T284">
        <v>1</v>
      </c>
      <c r="U284">
        <v>49.9315068493</v>
      </c>
      <c r="AA284">
        <v>0</v>
      </c>
    </row>
    <row r="285" spans="1:27" ht="15">
      <c r="A285" t="s">
        <v>558</v>
      </c>
      <c r="B285" t="s">
        <v>547</v>
      </c>
      <c r="C285" t="s">
        <v>548</v>
      </c>
      <c r="D285">
        <v>1.57735563751317</v>
      </c>
      <c r="E285" t="s">
        <v>75</v>
      </c>
      <c r="F285" t="s">
        <v>76</v>
      </c>
      <c r="G285" t="s">
        <v>63</v>
      </c>
      <c r="H285" t="s">
        <v>64</v>
      </c>
      <c r="I285" t="s">
        <v>65</v>
      </c>
      <c r="J285">
        <v>15</v>
      </c>
      <c r="K285">
        <v>0.0163</v>
      </c>
      <c r="L285" t="s">
        <v>215</v>
      </c>
      <c r="M285" t="s">
        <v>215</v>
      </c>
      <c r="N285">
        <v>50</v>
      </c>
      <c r="O285">
        <v>96.77028451</v>
      </c>
      <c r="P285">
        <v>93.54056902</v>
      </c>
      <c r="Q285">
        <v>46.77028451</v>
      </c>
      <c r="R285" t="s">
        <v>216</v>
      </c>
      <c r="S285">
        <v>1</v>
      </c>
      <c r="T285">
        <v>1</v>
      </c>
      <c r="U285">
        <v>46.77028451</v>
      </c>
      <c r="AA285">
        <v>0</v>
      </c>
    </row>
    <row r="286" spans="1:27" ht="15">
      <c r="A286" t="s">
        <v>559</v>
      </c>
      <c r="B286" t="s">
        <v>547</v>
      </c>
      <c r="C286" t="s">
        <v>548</v>
      </c>
      <c r="D286">
        <v>1.63</v>
      </c>
      <c r="E286" t="s">
        <v>78</v>
      </c>
      <c r="F286" t="s">
        <v>79</v>
      </c>
      <c r="G286" t="s">
        <v>63</v>
      </c>
      <c r="H286" t="s">
        <v>64</v>
      </c>
      <c r="I286" t="s">
        <v>65</v>
      </c>
      <c r="J286">
        <v>16</v>
      </c>
      <c r="K286">
        <v>0.0163</v>
      </c>
      <c r="L286" t="s">
        <v>215</v>
      </c>
      <c r="M286" t="s">
        <v>215</v>
      </c>
      <c r="N286">
        <v>50</v>
      </c>
      <c r="O286">
        <v>100</v>
      </c>
      <c r="P286">
        <v>100</v>
      </c>
      <c r="Q286">
        <v>50</v>
      </c>
      <c r="R286" t="s">
        <v>216</v>
      </c>
      <c r="S286">
        <v>1</v>
      </c>
      <c r="T286">
        <v>1</v>
      </c>
      <c r="U286">
        <v>50</v>
      </c>
      <c r="AA286">
        <v>0</v>
      </c>
    </row>
    <row r="287" spans="1:27" ht="15">
      <c r="A287" t="s">
        <v>560</v>
      </c>
      <c r="B287" t="s">
        <v>547</v>
      </c>
      <c r="C287" t="s">
        <v>548</v>
      </c>
      <c r="D287">
        <v>1.63</v>
      </c>
      <c r="E287" t="s">
        <v>86</v>
      </c>
      <c r="F287" t="s">
        <v>87</v>
      </c>
      <c r="G287" t="s">
        <v>63</v>
      </c>
      <c r="H287" t="s">
        <v>64</v>
      </c>
      <c r="I287" t="s">
        <v>65</v>
      </c>
      <c r="J287">
        <v>18</v>
      </c>
      <c r="K287">
        <v>0.0163</v>
      </c>
      <c r="L287" t="s">
        <v>215</v>
      </c>
      <c r="M287" t="s">
        <v>215</v>
      </c>
      <c r="N287">
        <v>50</v>
      </c>
      <c r="O287">
        <v>100</v>
      </c>
      <c r="P287">
        <v>100</v>
      </c>
      <c r="Q287">
        <v>50</v>
      </c>
      <c r="R287" t="s">
        <v>216</v>
      </c>
      <c r="S287">
        <v>1</v>
      </c>
      <c r="T287">
        <v>1</v>
      </c>
      <c r="U287">
        <v>50</v>
      </c>
      <c r="AA287">
        <v>0</v>
      </c>
    </row>
    <row r="288" spans="1:27" ht="15">
      <c r="A288" t="s">
        <v>561</v>
      </c>
      <c r="B288" t="s">
        <v>547</v>
      </c>
      <c r="C288" t="s">
        <v>548</v>
      </c>
      <c r="D288">
        <v>1.63</v>
      </c>
      <c r="E288" t="s">
        <v>89</v>
      </c>
      <c r="F288" t="s">
        <v>90</v>
      </c>
      <c r="G288" t="s">
        <v>63</v>
      </c>
      <c r="H288" t="s">
        <v>64</v>
      </c>
      <c r="I288" t="s">
        <v>65</v>
      </c>
      <c r="J288">
        <v>19</v>
      </c>
      <c r="K288">
        <v>0.0163</v>
      </c>
      <c r="L288" t="s">
        <v>215</v>
      </c>
      <c r="M288" t="s">
        <v>215</v>
      </c>
      <c r="N288">
        <v>50</v>
      </c>
      <c r="O288">
        <v>100</v>
      </c>
      <c r="P288">
        <v>100</v>
      </c>
      <c r="Q288">
        <v>50</v>
      </c>
      <c r="R288" t="s">
        <v>216</v>
      </c>
      <c r="S288">
        <v>1</v>
      </c>
      <c r="T288">
        <v>1</v>
      </c>
      <c r="U288">
        <v>50</v>
      </c>
      <c r="AA288">
        <v>0</v>
      </c>
    </row>
    <row r="289" spans="1:27" ht="15">
      <c r="A289" t="s">
        <v>562</v>
      </c>
      <c r="B289" t="s">
        <v>547</v>
      </c>
      <c r="C289" t="s">
        <v>548</v>
      </c>
      <c r="D289">
        <v>1.85999999999999</v>
      </c>
      <c r="E289" t="s">
        <v>92</v>
      </c>
      <c r="F289" t="s">
        <v>93</v>
      </c>
      <c r="G289" t="s">
        <v>63</v>
      </c>
      <c r="H289" t="s">
        <v>94</v>
      </c>
      <c r="I289" t="s">
        <v>95</v>
      </c>
      <c r="J289">
        <v>20</v>
      </c>
      <c r="K289">
        <v>0.0186</v>
      </c>
      <c r="L289" t="s">
        <v>215</v>
      </c>
      <c r="M289" t="s">
        <v>215</v>
      </c>
      <c r="N289">
        <v>50</v>
      </c>
      <c r="O289">
        <v>100</v>
      </c>
      <c r="P289">
        <v>100</v>
      </c>
      <c r="Q289">
        <v>50</v>
      </c>
      <c r="R289" t="s">
        <v>216</v>
      </c>
      <c r="S289">
        <v>1</v>
      </c>
      <c r="T289">
        <v>1</v>
      </c>
      <c r="U289">
        <v>50</v>
      </c>
      <c r="AA289">
        <v>0</v>
      </c>
    </row>
    <row r="290" spans="1:27" ht="15">
      <c r="A290" t="s">
        <v>563</v>
      </c>
      <c r="B290" t="s">
        <v>547</v>
      </c>
      <c r="C290" t="s">
        <v>548</v>
      </c>
      <c r="D290">
        <v>1.85999999999999</v>
      </c>
      <c r="E290" t="s">
        <v>97</v>
      </c>
      <c r="F290" t="s">
        <v>98</v>
      </c>
      <c r="G290" t="s">
        <v>63</v>
      </c>
      <c r="H290" t="s">
        <v>94</v>
      </c>
      <c r="I290" t="s">
        <v>95</v>
      </c>
      <c r="J290">
        <v>21</v>
      </c>
      <c r="K290">
        <v>0.0186</v>
      </c>
      <c r="L290" t="s">
        <v>215</v>
      </c>
      <c r="M290" t="s">
        <v>215</v>
      </c>
      <c r="N290">
        <v>50</v>
      </c>
      <c r="O290">
        <v>100</v>
      </c>
      <c r="P290">
        <v>100</v>
      </c>
      <c r="Q290">
        <v>50</v>
      </c>
      <c r="R290" t="s">
        <v>216</v>
      </c>
      <c r="S290">
        <v>1</v>
      </c>
      <c r="T290">
        <v>1</v>
      </c>
      <c r="U290">
        <v>50</v>
      </c>
      <c r="AA290">
        <v>0</v>
      </c>
    </row>
    <row r="291" spans="1:27" ht="15">
      <c r="A291" t="s">
        <v>564</v>
      </c>
      <c r="B291" t="s">
        <v>547</v>
      </c>
      <c r="C291" t="s">
        <v>548</v>
      </c>
      <c r="D291">
        <v>1.85931401475237</v>
      </c>
      <c r="E291" t="s">
        <v>100</v>
      </c>
      <c r="F291" t="s">
        <v>101</v>
      </c>
      <c r="G291" t="s">
        <v>63</v>
      </c>
      <c r="H291" t="s">
        <v>94</v>
      </c>
      <c r="I291" t="s">
        <v>95</v>
      </c>
      <c r="J291">
        <v>22</v>
      </c>
      <c r="K291">
        <v>0.0186</v>
      </c>
      <c r="L291" t="s">
        <v>215</v>
      </c>
      <c r="M291" t="s">
        <v>215</v>
      </c>
      <c r="N291">
        <v>50</v>
      </c>
      <c r="O291">
        <v>99.9631190727</v>
      </c>
      <c r="P291">
        <v>99.9262381454</v>
      </c>
      <c r="Q291">
        <v>49.9631190727</v>
      </c>
      <c r="R291" t="s">
        <v>216</v>
      </c>
      <c r="S291">
        <v>1</v>
      </c>
      <c r="T291">
        <v>1</v>
      </c>
      <c r="U291">
        <v>49.9631190727</v>
      </c>
      <c r="AA291">
        <v>0</v>
      </c>
    </row>
    <row r="292" spans="1:27" ht="15">
      <c r="A292" t="s">
        <v>565</v>
      </c>
      <c r="B292" t="s">
        <v>547</v>
      </c>
      <c r="C292" t="s">
        <v>548</v>
      </c>
      <c r="D292">
        <v>1.17283877766069</v>
      </c>
      <c r="E292" t="s">
        <v>103</v>
      </c>
      <c r="F292" t="s">
        <v>104</v>
      </c>
      <c r="G292" t="s">
        <v>63</v>
      </c>
      <c r="H292" t="s">
        <v>94</v>
      </c>
      <c r="I292" t="s">
        <v>95</v>
      </c>
      <c r="J292">
        <v>23</v>
      </c>
      <c r="K292">
        <v>0.0186</v>
      </c>
      <c r="L292" t="s">
        <v>215</v>
      </c>
      <c r="M292" t="s">
        <v>215</v>
      </c>
      <c r="N292">
        <v>50</v>
      </c>
      <c r="O292">
        <v>63.0558482613</v>
      </c>
      <c r="P292">
        <v>26.1116965227</v>
      </c>
      <c r="Q292">
        <v>13.0558482613</v>
      </c>
      <c r="R292" t="s">
        <v>216</v>
      </c>
      <c r="S292">
        <v>1</v>
      </c>
      <c r="T292">
        <v>1</v>
      </c>
      <c r="U292">
        <v>13.0558482613</v>
      </c>
      <c r="AA292">
        <v>0</v>
      </c>
    </row>
    <row r="293" spans="1:27" ht="15">
      <c r="A293" t="s">
        <v>566</v>
      </c>
      <c r="B293" t="s">
        <v>547</v>
      </c>
      <c r="C293" t="s">
        <v>548</v>
      </c>
      <c r="D293">
        <v>1.85999999999999</v>
      </c>
      <c r="E293" t="s">
        <v>106</v>
      </c>
      <c r="F293" t="s">
        <v>107</v>
      </c>
      <c r="G293" t="s">
        <v>63</v>
      </c>
      <c r="H293" t="s">
        <v>94</v>
      </c>
      <c r="I293" t="s">
        <v>95</v>
      </c>
      <c r="J293">
        <v>24</v>
      </c>
      <c r="K293">
        <v>0.0186</v>
      </c>
      <c r="L293" t="s">
        <v>215</v>
      </c>
      <c r="M293" t="s">
        <v>215</v>
      </c>
      <c r="N293">
        <v>50</v>
      </c>
      <c r="O293">
        <v>100</v>
      </c>
      <c r="P293">
        <v>100</v>
      </c>
      <c r="Q293">
        <v>50</v>
      </c>
      <c r="R293" t="s">
        <v>216</v>
      </c>
      <c r="S293">
        <v>1</v>
      </c>
      <c r="T293">
        <v>1</v>
      </c>
      <c r="U293">
        <v>50</v>
      </c>
      <c r="AA293">
        <v>0</v>
      </c>
    </row>
    <row r="294" spans="1:27" ht="15">
      <c r="A294" t="s">
        <v>567</v>
      </c>
      <c r="B294" t="s">
        <v>547</v>
      </c>
      <c r="C294" t="s">
        <v>548</v>
      </c>
      <c r="D294">
        <v>1.03038516405135</v>
      </c>
      <c r="E294" t="s">
        <v>109</v>
      </c>
      <c r="F294" t="s">
        <v>110</v>
      </c>
      <c r="G294" t="s">
        <v>63</v>
      </c>
      <c r="H294" t="s">
        <v>94</v>
      </c>
      <c r="I294" t="s">
        <v>95</v>
      </c>
      <c r="J294">
        <v>25</v>
      </c>
      <c r="K294">
        <v>0.0186</v>
      </c>
      <c r="L294" t="s">
        <v>215</v>
      </c>
      <c r="M294" t="s">
        <v>215</v>
      </c>
      <c r="N294">
        <v>50</v>
      </c>
      <c r="O294">
        <v>55.3970518307</v>
      </c>
      <c r="P294">
        <v>10.7941036614</v>
      </c>
      <c r="Q294">
        <v>5.39705183072</v>
      </c>
      <c r="R294" t="s">
        <v>216</v>
      </c>
      <c r="S294">
        <v>1</v>
      </c>
      <c r="T294">
        <v>1</v>
      </c>
      <c r="U294">
        <v>5.39705183072</v>
      </c>
      <c r="AA294">
        <v>0</v>
      </c>
    </row>
    <row r="295" spans="1:27" ht="15">
      <c r="A295" t="s">
        <v>568</v>
      </c>
      <c r="B295" t="s">
        <v>547</v>
      </c>
      <c r="C295" t="s">
        <v>548</v>
      </c>
      <c r="D295">
        <v>1.65204847207586</v>
      </c>
      <c r="E295" t="s">
        <v>112</v>
      </c>
      <c r="F295" t="s">
        <v>113</v>
      </c>
      <c r="G295" t="s">
        <v>63</v>
      </c>
      <c r="H295" t="s">
        <v>94</v>
      </c>
      <c r="I295" t="s">
        <v>95</v>
      </c>
      <c r="J295">
        <v>26</v>
      </c>
      <c r="K295">
        <v>0.0186</v>
      </c>
      <c r="L295" t="s">
        <v>215</v>
      </c>
      <c r="M295" t="s">
        <v>215</v>
      </c>
      <c r="N295">
        <v>50</v>
      </c>
      <c r="O295">
        <v>88.8198103267</v>
      </c>
      <c r="P295">
        <v>77.6396206533</v>
      </c>
      <c r="Q295">
        <v>38.8198103267</v>
      </c>
      <c r="R295" t="s">
        <v>216</v>
      </c>
      <c r="S295">
        <v>1</v>
      </c>
      <c r="T295">
        <v>1</v>
      </c>
      <c r="U295">
        <v>38.8198103267</v>
      </c>
      <c r="AA295">
        <v>0</v>
      </c>
    </row>
    <row r="296" spans="1:27" ht="15">
      <c r="A296" t="s">
        <v>569</v>
      </c>
      <c r="B296" t="s">
        <v>547</v>
      </c>
      <c r="C296" t="s">
        <v>548</v>
      </c>
      <c r="D296">
        <v>1.085</v>
      </c>
      <c r="E296" t="s">
        <v>133</v>
      </c>
      <c r="F296" t="s">
        <v>134</v>
      </c>
      <c r="G296" t="s">
        <v>63</v>
      </c>
      <c r="H296" t="s">
        <v>118</v>
      </c>
      <c r="I296" t="s">
        <v>119</v>
      </c>
      <c r="J296">
        <v>32</v>
      </c>
      <c r="K296">
        <v>0.0217</v>
      </c>
      <c r="L296" t="s">
        <v>34</v>
      </c>
      <c r="M296" t="s">
        <v>35</v>
      </c>
      <c r="N296">
        <v>50</v>
      </c>
      <c r="O296">
        <v>50</v>
      </c>
      <c r="P296">
        <v>0</v>
      </c>
      <c r="Q296">
        <v>0</v>
      </c>
      <c r="R296" t="s">
        <v>216</v>
      </c>
      <c r="S296">
        <v>1</v>
      </c>
      <c r="T296">
        <v>1</v>
      </c>
      <c r="U296">
        <v>0</v>
      </c>
      <c r="V296" t="s">
        <v>36</v>
      </c>
      <c r="W296">
        <v>1</v>
      </c>
      <c r="Y296" t="s">
        <v>35</v>
      </c>
      <c r="Z296">
        <v>50</v>
      </c>
      <c r="AA296">
        <v>50</v>
      </c>
    </row>
    <row r="297" spans="1:27" ht="15">
      <c r="A297" t="s">
        <v>570</v>
      </c>
      <c r="B297" t="s">
        <v>547</v>
      </c>
      <c r="C297" t="s">
        <v>548</v>
      </c>
      <c r="D297">
        <v>0</v>
      </c>
      <c r="E297" t="s">
        <v>146</v>
      </c>
      <c r="F297" t="s">
        <v>147</v>
      </c>
      <c r="G297" t="s">
        <v>63</v>
      </c>
      <c r="H297" t="s">
        <v>52</v>
      </c>
      <c r="I297" t="s">
        <v>138</v>
      </c>
      <c r="J297">
        <v>36</v>
      </c>
      <c r="K297">
        <v>0.0325</v>
      </c>
      <c r="L297" t="s">
        <v>34</v>
      </c>
      <c r="N297">
        <v>0</v>
      </c>
      <c r="O297">
        <v>0</v>
      </c>
      <c r="P297">
        <v>0</v>
      </c>
      <c r="Q297">
        <v>0</v>
      </c>
      <c r="R297" t="s">
        <v>216</v>
      </c>
      <c r="S297">
        <v>1</v>
      </c>
      <c r="T297">
        <v>1</v>
      </c>
      <c r="U297">
        <v>0</v>
      </c>
      <c r="V297" t="s">
        <v>80</v>
      </c>
      <c r="W297">
        <v>0</v>
      </c>
      <c r="Z297">
        <v>0</v>
      </c>
      <c r="AA297">
        <v>0</v>
      </c>
    </row>
    <row r="298" spans="1:27" ht="15">
      <c r="A298" t="s">
        <v>552</v>
      </c>
      <c r="B298" t="s">
        <v>547</v>
      </c>
      <c r="C298" t="s">
        <v>548</v>
      </c>
      <c r="D298">
        <v>1.25</v>
      </c>
      <c r="E298" t="s">
        <v>38</v>
      </c>
      <c r="F298" t="s">
        <v>39</v>
      </c>
      <c r="G298" t="s">
        <v>31</v>
      </c>
      <c r="H298" t="s">
        <v>32</v>
      </c>
      <c r="I298" t="s">
        <v>33</v>
      </c>
      <c r="J298">
        <v>5</v>
      </c>
      <c r="K298">
        <v>0.025</v>
      </c>
      <c r="L298" t="s">
        <v>34</v>
      </c>
      <c r="M298" t="s">
        <v>35</v>
      </c>
      <c r="N298">
        <v>50</v>
      </c>
      <c r="O298">
        <v>50</v>
      </c>
      <c r="P298">
        <v>0</v>
      </c>
      <c r="Q298">
        <v>0</v>
      </c>
      <c r="R298" t="s">
        <v>216</v>
      </c>
      <c r="S298">
        <v>1</v>
      </c>
      <c r="T298">
        <v>1</v>
      </c>
      <c r="U298">
        <v>0</v>
      </c>
      <c r="V298" t="s">
        <v>36</v>
      </c>
      <c r="W298">
        <v>1</v>
      </c>
      <c r="Y298" t="s">
        <v>35</v>
      </c>
      <c r="Z298">
        <v>50</v>
      </c>
      <c r="AA298">
        <v>50</v>
      </c>
    </row>
    <row r="299" spans="1:27" ht="15">
      <c r="A299" t="s">
        <v>572</v>
      </c>
      <c r="B299" t="s">
        <v>547</v>
      </c>
      <c r="C299" t="s">
        <v>548</v>
      </c>
      <c r="D299">
        <v>0</v>
      </c>
      <c r="E299" t="s">
        <v>154</v>
      </c>
      <c r="F299" t="s">
        <v>155</v>
      </c>
      <c r="G299" t="s">
        <v>63</v>
      </c>
      <c r="H299" t="s">
        <v>151</v>
      </c>
      <c r="I299" t="s">
        <v>152</v>
      </c>
      <c r="J299">
        <v>38</v>
      </c>
      <c r="K299">
        <v>0.0433</v>
      </c>
      <c r="L299" t="s">
        <v>34</v>
      </c>
      <c r="M299" t="s">
        <v>35</v>
      </c>
      <c r="N299">
        <v>0</v>
      </c>
      <c r="O299">
        <v>0</v>
      </c>
      <c r="P299">
        <v>0</v>
      </c>
      <c r="Q299">
        <v>0</v>
      </c>
      <c r="R299" t="s">
        <v>216</v>
      </c>
      <c r="S299">
        <v>1</v>
      </c>
      <c r="T299">
        <v>1</v>
      </c>
      <c r="U299">
        <v>0</v>
      </c>
      <c r="V299" t="s">
        <v>80</v>
      </c>
      <c r="W299">
        <v>0</v>
      </c>
      <c r="Y299" t="s">
        <v>35</v>
      </c>
      <c r="Z299">
        <v>50</v>
      </c>
      <c r="AA299">
        <v>0</v>
      </c>
    </row>
    <row r="300" spans="1:27" ht="15">
      <c r="A300" t="s">
        <v>573</v>
      </c>
      <c r="B300" t="s">
        <v>547</v>
      </c>
      <c r="C300" t="s">
        <v>548</v>
      </c>
      <c r="D300">
        <v>0</v>
      </c>
      <c r="E300" t="s">
        <v>157</v>
      </c>
      <c r="F300" t="s">
        <v>158</v>
      </c>
      <c r="G300" t="s">
        <v>63</v>
      </c>
      <c r="H300" t="s">
        <v>151</v>
      </c>
      <c r="I300" t="s">
        <v>152</v>
      </c>
      <c r="J300">
        <v>39</v>
      </c>
      <c r="K300">
        <v>0.0433</v>
      </c>
      <c r="L300" t="s">
        <v>34</v>
      </c>
      <c r="M300" t="s">
        <v>35</v>
      </c>
      <c r="N300">
        <v>0</v>
      </c>
      <c r="O300">
        <v>0</v>
      </c>
      <c r="P300">
        <v>0</v>
      </c>
      <c r="Q300">
        <v>0</v>
      </c>
      <c r="R300" t="s">
        <v>216</v>
      </c>
      <c r="S300">
        <v>1</v>
      </c>
      <c r="T300">
        <v>1</v>
      </c>
      <c r="U300">
        <v>0</v>
      </c>
      <c r="V300" t="s">
        <v>80</v>
      </c>
      <c r="W300">
        <v>0</v>
      </c>
      <c r="Y300" t="s">
        <v>35</v>
      </c>
      <c r="Z300">
        <v>50</v>
      </c>
      <c r="AA300">
        <v>0</v>
      </c>
    </row>
    <row r="301" spans="1:27" ht="15">
      <c r="A301" t="s">
        <v>574</v>
      </c>
      <c r="B301" t="s">
        <v>547</v>
      </c>
      <c r="C301" t="s">
        <v>548</v>
      </c>
      <c r="D301">
        <v>0</v>
      </c>
      <c r="E301" t="s">
        <v>47</v>
      </c>
      <c r="F301" t="s">
        <v>48</v>
      </c>
      <c r="G301" t="s">
        <v>31</v>
      </c>
      <c r="H301" t="s">
        <v>248</v>
      </c>
      <c r="I301" t="s">
        <v>249</v>
      </c>
      <c r="J301">
        <v>8</v>
      </c>
      <c r="K301">
        <v>0.025</v>
      </c>
      <c r="L301" t="s">
        <v>34</v>
      </c>
      <c r="M301" t="s">
        <v>35</v>
      </c>
      <c r="N301">
        <v>0</v>
      </c>
      <c r="O301">
        <v>0</v>
      </c>
      <c r="P301">
        <v>0</v>
      </c>
      <c r="Q301">
        <v>0</v>
      </c>
      <c r="R301" t="s">
        <v>216</v>
      </c>
      <c r="S301">
        <v>1</v>
      </c>
      <c r="T301">
        <v>1</v>
      </c>
      <c r="U301">
        <v>0</v>
      </c>
      <c r="V301" t="s">
        <v>84</v>
      </c>
      <c r="W301">
        <v>0</v>
      </c>
      <c r="Y301" t="s">
        <v>35</v>
      </c>
      <c r="Z301">
        <v>50</v>
      </c>
      <c r="AA301">
        <v>0</v>
      </c>
    </row>
    <row r="302" spans="1:27" ht="15">
      <c r="A302" t="s">
        <v>576</v>
      </c>
      <c r="B302" t="s">
        <v>547</v>
      </c>
      <c r="C302" t="s">
        <v>548</v>
      </c>
      <c r="D302">
        <v>0</v>
      </c>
      <c r="E302" t="s">
        <v>58</v>
      </c>
      <c r="F302" t="s">
        <v>59</v>
      </c>
      <c r="G302" t="s">
        <v>31</v>
      </c>
      <c r="H302" t="s">
        <v>52</v>
      </c>
      <c r="I302" t="s">
        <v>53</v>
      </c>
      <c r="J302">
        <v>11</v>
      </c>
      <c r="K302">
        <v>0.0417</v>
      </c>
      <c r="L302" t="s">
        <v>34</v>
      </c>
      <c r="M302" t="s">
        <v>35</v>
      </c>
      <c r="N302">
        <v>0</v>
      </c>
      <c r="O302">
        <v>0</v>
      </c>
      <c r="P302">
        <v>0</v>
      </c>
      <c r="Q302">
        <v>0</v>
      </c>
      <c r="R302" t="s">
        <v>216</v>
      </c>
      <c r="S302">
        <v>1</v>
      </c>
      <c r="T302">
        <v>1</v>
      </c>
      <c r="U302">
        <v>0</v>
      </c>
      <c r="V302" t="s">
        <v>84</v>
      </c>
      <c r="W302">
        <v>0</v>
      </c>
      <c r="Y302" t="s">
        <v>35</v>
      </c>
      <c r="Z302">
        <v>50</v>
      </c>
      <c r="AA302">
        <v>0</v>
      </c>
    </row>
    <row r="303" spans="1:27" ht="15">
      <c r="A303" t="s">
        <v>577</v>
      </c>
      <c r="B303" t="s">
        <v>547</v>
      </c>
      <c r="C303" t="s">
        <v>548</v>
      </c>
      <c r="D303">
        <v>0.543279</v>
      </c>
      <c r="E303" t="s">
        <v>61</v>
      </c>
      <c r="F303" t="s">
        <v>62</v>
      </c>
      <c r="G303" t="s">
        <v>63</v>
      </c>
      <c r="H303" t="s">
        <v>64</v>
      </c>
      <c r="I303" t="s">
        <v>65</v>
      </c>
      <c r="J303">
        <v>12</v>
      </c>
      <c r="K303">
        <v>0.0163</v>
      </c>
      <c r="L303" t="s">
        <v>34</v>
      </c>
      <c r="M303" t="s">
        <v>66</v>
      </c>
      <c r="N303">
        <v>33.33</v>
      </c>
      <c r="O303">
        <v>33.33</v>
      </c>
      <c r="P303">
        <v>0</v>
      </c>
      <c r="Q303">
        <v>0</v>
      </c>
      <c r="R303" t="s">
        <v>216</v>
      </c>
      <c r="S303">
        <v>1</v>
      </c>
      <c r="T303">
        <v>1</v>
      </c>
      <c r="U303">
        <v>0</v>
      </c>
      <c r="V303" t="s">
        <v>36</v>
      </c>
      <c r="W303">
        <v>1</v>
      </c>
      <c r="Y303" t="s">
        <v>66</v>
      </c>
      <c r="Z303">
        <v>33.33</v>
      </c>
      <c r="AA303">
        <v>33.33</v>
      </c>
    </row>
    <row r="304" spans="1:27" ht="15">
      <c r="A304" t="s">
        <v>578</v>
      </c>
      <c r="B304" t="s">
        <v>547</v>
      </c>
      <c r="C304" t="s">
        <v>548</v>
      </c>
      <c r="D304">
        <v>0</v>
      </c>
      <c r="E304" t="s">
        <v>82</v>
      </c>
      <c r="F304" t="s">
        <v>83</v>
      </c>
      <c r="G304" t="s">
        <v>63</v>
      </c>
      <c r="H304" t="s">
        <v>64</v>
      </c>
      <c r="I304" t="s">
        <v>65</v>
      </c>
      <c r="J304">
        <v>17</v>
      </c>
      <c r="K304">
        <v>0.0163</v>
      </c>
      <c r="L304" t="s">
        <v>34</v>
      </c>
      <c r="N304">
        <v>0</v>
      </c>
      <c r="O304">
        <v>0</v>
      </c>
      <c r="P304">
        <v>0</v>
      </c>
      <c r="Q304">
        <v>0</v>
      </c>
      <c r="R304" t="s">
        <v>216</v>
      </c>
      <c r="S304">
        <v>1</v>
      </c>
      <c r="T304">
        <v>1</v>
      </c>
      <c r="U304">
        <v>0</v>
      </c>
      <c r="V304" t="s">
        <v>80</v>
      </c>
      <c r="W304">
        <v>0</v>
      </c>
      <c r="Z304">
        <v>0</v>
      </c>
      <c r="AA304">
        <v>0</v>
      </c>
    </row>
    <row r="305" spans="1:27" ht="15">
      <c r="A305" t="s">
        <v>571</v>
      </c>
      <c r="B305" t="s">
        <v>547</v>
      </c>
      <c r="C305" t="s">
        <v>548</v>
      </c>
      <c r="D305">
        <v>0</v>
      </c>
      <c r="E305" t="s">
        <v>149</v>
      </c>
      <c r="F305" t="s">
        <v>150</v>
      </c>
      <c r="G305" t="s">
        <v>63</v>
      </c>
      <c r="H305" t="s">
        <v>151</v>
      </c>
      <c r="I305" t="s">
        <v>152</v>
      </c>
      <c r="J305">
        <v>37</v>
      </c>
      <c r="K305">
        <v>0.0433</v>
      </c>
      <c r="L305" t="s">
        <v>34</v>
      </c>
      <c r="M305" t="s">
        <v>66</v>
      </c>
      <c r="N305">
        <v>0</v>
      </c>
      <c r="O305">
        <v>0</v>
      </c>
      <c r="P305">
        <v>0</v>
      </c>
      <c r="Q305">
        <v>0</v>
      </c>
      <c r="R305" t="s">
        <v>216</v>
      </c>
      <c r="S305">
        <v>1</v>
      </c>
      <c r="T305">
        <v>1</v>
      </c>
      <c r="U305">
        <v>0</v>
      </c>
      <c r="V305" t="s">
        <v>84</v>
      </c>
      <c r="W305">
        <v>0</v>
      </c>
      <c r="Y305" t="s">
        <v>66</v>
      </c>
      <c r="Z305">
        <v>33.33</v>
      </c>
      <c r="AA305">
        <v>0</v>
      </c>
    </row>
    <row r="306" spans="1:27" ht="15">
      <c r="A306" t="s">
        <v>579</v>
      </c>
      <c r="B306" t="s">
        <v>547</v>
      </c>
      <c r="C306" t="s">
        <v>548</v>
      </c>
      <c r="D306">
        <v>0</v>
      </c>
      <c r="E306" t="s">
        <v>116</v>
      </c>
      <c r="F306" t="s">
        <v>117</v>
      </c>
      <c r="G306" t="s">
        <v>63</v>
      </c>
      <c r="H306" t="s">
        <v>118</v>
      </c>
      <c r="I306" t="s">
        <v>119</v>
      </c>
      <c r="J306">
        <v>27</v>
      </c>
      <c r="K306">
        <v>0.0217</v>
      </c>
      <c r="L306" t="s">
        <v>34</v>
      </c>
      <c r="M306" t="s">
        <v>35</v>
      </c>
      <c r="N306">
        <v>0</v>
      </c>
      <c r="O306">
        <v>0</v>
      </c>
      <c r="P306">
        <v>0</v>
      </c>
      <c r="Q306">
        <v>0</v>
      </c>
      <c r="R306" t="s">
        <v>216</v>
      </c>
      <c r="S306">
        <v>1</v>
      </c>
      <c r="T306">
        <v>1</v>
      </c>
      <c r="U306">
        <v>0</v>
      </c>
      <c r="V306" t="s">
        <v>84</v>
      </c>
      <c r="W306">
        <v>0</v>
      </c>
      <c r="Y306" t="s">
        <v>35</v>
      </c>
      <c r="Z306">
        <v>50</v>
      </c>
      <c r="AA306">
        <v>0</v>
      </c>
    </row>
    <row r="307" spans="1:27" ht="15">
      <c r="A307" t="s">
        <v>580</v>
      </c>
      <c r="B307" t="s">
        <v>547</v>
      </c>
      <c r="C307" t="s">
        <v>548</v>
      </c>
      <c r="D307">
        <v>1.085</v>
      </c>
      <c r="E307" t="s">
        <v>121</v>
      </c>
      <c r="F307" t="s">
        <v>122</v>
      </c>
      <c r="G307" t="s">
        <v>63</v>
      </c>
      <c r="H307" t="s">
        <v>118</v>
      </c>
      <c r="I307" t="s">
        <v>119</v>
      </c>
      <c r="J307">
        <v>28</v>
      </c>
      <c r="K307">
        <v>0.0217</v>
      </c>
      <c r="L307" t="s">
        <v>34</v>
      </c>
      <c r="M307" t="s">
        <v>35</v>
      </c>
      <c r="N307">
        <v>50</v>
      </c>
      <c r="O307">
        <v>50</v>
      </c>
      <c r="P307">
        <v>0</v>
      </c>
      <c r="Q307">
        <v>0</v>
      </c>
      <c r="R307" t="s">
        <v>216</v>
      </c>
      <c r="S307">
        <v>1</v>
      </c>
      <c r="T307">
        <v>1</v>
      </c>
      <c r="U307">
        <v>0</v>
      </c>
      <c r="V307" t="s">
        <v>36</v>
      </c>
      <c r="W307">
        <v>1</v>
      </c>
      <c r="Y307" t="s">
        <v>35</v>
      </c>
      <c r="Z307">
        <v>50</v>
      </c>
      <c r="AA307">
        <v>50</v>
      </c>
    </row>
    <row r="308" spans="1:27" ht="15">
      <c r="A308" t="s">
        <v>581</v>
      </c>
      <c r="B308" t="s">
        <v>547</v>
      </c>
      <c r="C308" t="s">
        <v>548</v>
      </c>
      <c r="D308">
        <v>1.085</v>
      </c>
      <c r="E308" t="s">
        <v>124</v>
      </c>
      <c r="F308" t="s">
        <v>125</v>
      </c>
      <c r="G308" t="s">
        <v>63</v>
      </c>
      <c r="H308" t="s">
        <v>118</v>
      </c>
      <c r="I308" t="s">
        <v>119</v>
      </c>
      <c r="J308">
        <v>29</v>
      </c>
      <c r="K308">
        <v>0.0217</v>
      </c>
      <c r="L308" t="s">
        <v>34</v>
      </c>
      <c r="M308" t="s">
        <v>35</v>
      </c>
      <c r="N308">
        <v>50</v>
      </c>
      <c r="O308">
        <v>50</v>
      </c>
      <c r="P308">
        <v>0</v>
      </c>
      <c r="Q308">
        <v>0</v>
      </c>
      <c r="R308" t="s">
        <v>216</v>
      </c>
      <c r="S308">
        <v>1</v>
      </c>
      <c r="T308">
        <v>1</v>
      </c>
      <c r="U308">
        <v>0</v>
      </c>
      <c r="V308" t="s">
        <v>36</v>
      </c>
      <c r="W308">
        <v>1</v>
      </c>
      <c r="Y308" t="s">
        <v>35</v>
      </c>
      <c r="Z308">
        <v>50</v>
      </c>
      <c r="AA308">
        <v>50</v>
      </c>
    </row>
    <row r="309" spans="1:27" ht="15">
      <c r="A309" t="s">
        <v>582</v>
      </c>
      <c r="B309" t="s">
        <v>547</v>
      </c>
      <c r="C309" t="s">
        <v>548</v>
      </c>
      <c r="D309">
        <v>0</v>
      </c>
      <c r="E309" t="s">
        <v>127</v>
      </c>
      <c r="F309" t="s">
        <v>128</v>
      </c>
      <c r="G309" t="s">
        <v>63</v>
      </c>
      <c r="H309" t="s">
        <v>118</v>
      </c>
      <c r="I309" t="s">
        <v>119</v>
      </c>
      <c r="J309">
        <v>30</v>
      </c>
      <c r="K309">
        <v>0.0217</v>
      </c>
      <c r="L309" t="s">
        <v>34</v>
      </c>
      <c r="M309" t="s">
        <v>35</v>
      </c>
      <c r="N309">
        <v>0</v>
      </c>
      <c r="O309">
        <v>0</v>
      </c>
      <c r="P309">
        <v>0</v>
      </c>
      <c r="Q309">
        <v>0</v>
      </c>
      <c r="R309" t="s">
        <v>216</v>
      </c>
      <c r="S309">
        <v>1</v>
      </c>
      <c r="T309">
        <v>1</v>
      </c>
      <c r="U309">
        <v>0</v>
      </c>
      <c r="V309" t="s">
        <v>80</v>
      </c>
      <c r="W309">
        <v>0</v>
      </c>
      <c r="Y309" t="s">
        <v>35</v>
      </c>
      <c r="Z309">
        <v>50</v>
      </c>
      <c r="AA309">
        <v>0</v>
      </c>
    </row>
    <row r="310" spans="1:27" ht="15">
      <c r="A310" t="s">
        <v>583</v>
      </c>
      <c r="B310" t="s">
        <v>547</v>
      </c>
      <c r="C310" t="s">
        <v>548</v>
      </c>
      <c r="D310">
        <v>1.085</v>
      </c>
      <c r="E310" t="s">
        <v>130</v>
      </c>
      <c r="F310" t="s">
        <v>131</v>
      </c>
      <c r="G310" t="s">
        <v>63</v>
      </c>
      <c r="H310" t="s">
        <v>118</v>
      </c>
      <c r="I310" t="s">
        <v>119</v>
      </c>
      <c r="J310">
        <v>31</v>
      </c>
      <c r="K310">
        <v>0.0217</v>
      </c>
      <c r="L310" t="s">
        <v>34</v>
      </c>
      <c r="M310" t="s">
        <v>35</v>
      </c>
      <c r="N310">
        <v>50</v>
      </c>
      <c r="O310">
        <v>50</v>
      </c>
      <c r="P310">
        <v>0</v>
      </c>
      <c r="Q310">
        <v>0</v>
      </c>
      <c r="R310" t="s">
        <v>216</v>
      </c>
      <c r="S310">
        <v>1</v>
      </c>
      <c r="T310">
        <v>1</v>
      </c>
      <c r="U310">
        <v>0</v>
      </c>
      <c r="V310" t="s">
        <v>36</v>
      </c>
      <c r="W310">
        <v>1</v>
      </c>
      <c r="Y310" t="s">
        <v>35</v>
      </c>
      <c r="Z310">
        <v>50</v>
      </c>
      <c r="AA310">
        <v>50</v>
      </c>
    </row>
    <row r="311" spans="1:27" ht="15">
      <c r="A311" t="s">
        <v>584</v>
      </c>
      <c r="B311" t="s">
        <v>547</v>
      </c>
      <c r="C311" t="s">
        <v>548</v>
      </c>
      <c r="D311">
        <v>2.21778</v>
      </c>
      <c r="E311" t="s">
        <v>160</v>
      </c>
      <c r="F311" t="s">
        <v>161</v>
      </c>
      <c r="G311" t="s">
        <v>162</v>
      </c>
      <c r="I311" t="s">
        <v>163</v>
      </c>
      <c r="J311">
        <v>1</v>
      </c>
      <c r="K311">
        <v>0.0333</v>
      </c>
      <c r="L311" t="s">
        <v>34</v>
      </c>
      <c r="M311" t="s">
        <v>164</v>
      </c>
      <c r="N311">
        <v>66.6</v>
      </c>
      <c r="O311">
        <v>66.6</v>
      </c>
      <c r="P311">
        <v>0</v>
      </c>
      <c r="Q311">
        <v>0</v>
      </c>
      <c r="R311" t="s">
        <v>216</v>
      </c>
      <c r="S311">
        <v>1</v>
      </c>
      <c r="T311">
        <v>1</v>
      </c>
      <c r="U311">
        <v>0</v>
      </c>
      <c r="W311">
        <v>0</v>
      </c>
      <c r="X311">
        <v>66.6</v>
      </c>
      <c r="Z311">
        <v>0</v>
      </c>
      <c r="AA311">
        <v>66.6</v>
      </c>
    </row>
    <row r="312" spans="1:27" ht="15">
      <c r="A312" t="s">
        <v>585</v>
      </c>
      <c r="B312" t="s">
        <v>547</v>
      </c>
      <c r="C312" t="s">
        <v>548</v>
      </c>
      <c r="D312">
        <v>1.998</v>
      </c>
      <c r="E312" t="s">
        <v>166</v>
      </c>
      <c r="F312" t="s">
        <v>167</v>
      </c>
      <c r="G312" t="s">
        <v>162</v>
      </c>
      <c r="I312" t="s">
        <v>163</v>
      </c>
      <c r="J312">
        <v>2</v>
      </c>
      <c r="K312">
        <v>0.0333</v>
      </c>
      <c r="L312" t="s">
        <v>34</v>
      </c>
      <c r="M312" t="s">
        <v>164</v>
      </c>
      <c r="N312">
        <v>60</v>
      </c>
      <c r="O312">
        <v>60</v>
      </c>
      <c r="P312">
        <v>0</v>
      </c>
      <c r="Q312">
        <v>0</v>
      </c>
      <c r="R312" t="s">
        <v>216</v>
      </c>
      <c r="S312">
        <v>1</v>
      </c>
      <c r="T312">
        <v>1</v>
      </c>
      <c r="U312">
        <v>0</v>
      </c>
      <c r="W312">
        <v>0</v>
      </c>
      <c r="X312">
        <v>60</v>
      </c>
      <c r="Z312">
        <v>0</v>
      </c>
      <c r="AA312">
        <v>60</v>
      </c>
    </row>
    <row r="313" spans="1:27" ht="15">
      <c r="A313" t="s">
        <v>586</v>
      </c>
      <c r="B313" t="s">
        <v>547</v>
      </c>
      <c r="C313" t="s">
        <v>548</v>
      </c>
      <c r="D313">
        <v>0</v>
      </c>
      <c r="E313" t="s">
        <v>169</v>
      </c>
      <c r="F313" t="s">
        <v>170</v>
      </c>
      <c r="G313" t="s">
        <v>162</v>
      </c>
      <c r="I313" t="s">
        <v>163</v>
      </c>
      <c r="J313">
        <v>3</v>
      </c>
      <c r="K313">
        <v>0.0333</v>
      </c>
      <c r="L313" t="s">
        <v>34</v>
      </c>
      <c r="M313" t="s">
        <v>164</v>
      </c>
      <c r="N313">
        <v>0</v>
      </c>
      <c r="O313">
        <v>0</v>
      </c>
      <c r="P313">
        <v>0</v>
      </c>
      <c r="Q313">
        <v>0</v>
      </c>
      <c r="R313" t="s">
        <v>216</v>
      </c>
      <c r="S313">
        <v>1</v>
      </c>
      <c r="T313">
        <v>1</v>
      </c>
      <c r="U313">
        <v>0</v>
      </c>
      <c r="W313">
        <v>0</v>
      </c>
      <c r="X313">
        <v>0</v>
      </c>
      <c r="Z313">
        <v>0</v>
      </c>
      <c r="AA313">
        <v>0</v>
      </c>
    </row>
    <row r="314" spans="1:27" ht="15">
      <c r="A314" t="s">
        <v>587</v>
      </c>
      <c r="B314" t="s">
        <v>588</v>
      </c>
      <c r="C314" t="s">
        <v>589</v>
      </c>
      <c r="D314">
        <v>2.5</v>
      </c>
      <c r="E314" t="s">
        <v>29</v>
      </c>
      <c r="F314" t="s">
        <v>30</v>
      </c>
      <c r="G314" t="s">
        <v>31</v>
      </c>
      <c r="H314" t="s">
        <v>32</v>
      </c>
      <c r="I314" t="s">
        <v>33</v>
      </c>
      <c r="J314">
        <v>4</v>
      </c>
      <c r="K314">
        <v>0.025</v>
      </c>
      <c r="L314" t="s">
        <v>215</v>
      </c>
      <c r="M314" t="s">
        <v>215</v>
      </c>
      <c r="N314">
        <v>50</v>
      </c>
      <c r="O314">
        <v>100</v>
      </c>
      <c r="P314">
        <v>100</v>
      </c>
      <c r="Q314">
        <v>50</v>
      </c>
      <c r="R314" t="s">
        <v>216</v>
      </c>
      <c r="S314">
        <v>1</v>
      </c>
      <c r="T314">
        <v>1</v>
      </c>
      <c r="U314">
        <v>50</v>
      </c>
      <c r="AA314">
        <v>0</v>
      </c>
    </row>
    <row r="315" spans="1:27" ht="15">
      <c r="A315" t="s">
        <v>590</v>
      </c>
      <c r="B315" t="s">
        <v>588</v>
      </c>
      <c r="C315" t="s">
        <v>589</v>
      </c>
      <c r="D315">
        <v>2.5</v>
      </c>
      <c r="E315" t="s">
        <v>38</v>
      </c>
      <c r="F315" t="s">
        <v>39</v>
      </c>
      <c r="G315" t="s">
        <v>31</v>
      </c>
      <c r="H315" t="s">
        <v>32</v>
      </c>
      <c r="I315" t="s">
        <v>33</v>
      </c>
      <c r="J315">
        <v>5</v>
      </c>
      <c r="K315">
        <v>0.025</v>
      </c>
      <c r="L315" t="s">
        <v>215</v>
      </c>
      <c r="M315" t="s">
        <v>215</v>
      </c>
      <c r="N315">
        <v>50</v>
      </c>
      <c r="O315">
        <v>100</v>
      </c>
      <c r="P315">
        <v>100</v>
      </c>
      <c r="Q315">
        <v>50</v>
      </c>
      <c r="R315" t="s">
        <v>216</v>
      </c>
      <c r="S315">
        <v>1</v>
      </c>
      <c r="T315">
        <v>1</v>
      </c>
      <c r="U315">
        <v>50</v>
      </c>
      <c r="AA315">
        <v>0</v>
      </c>
    </row>
    <row r="316" spans="1:27" ht="15">
      <c r="A316" t="s">
        <v>591</v>
      </c>
      <c r="B316" t="s">
        <v>588</v>
      </c>
      <c r="C316" t="s">
        <v>589</v>
      </c>
      <c r="D316">
        <v>2.5</v>
      </c>
      <c r="E316" t="s">
        <v>41</v>
      </c>
      <c r="F316" t="s">
        <v>42</v>
      </c>
      <c r="G316" t="s">
        <v>31</v>
      </c>
      <c r="H316" t="s">
        <v>32</v>
      </c>
      <c r="I316" t="s">
        <v>33</v>
      </c>
      <c r="J316">
        <v>6</v>
      </c>
      <c r="K316">
        <v>0.025</v>
      </c>
      <c r="L316" t="s">
        <v>215</v>
      </c>
      <c r="M316" t="s">
        <v>215</v>
      </c>
      <c r="N316">
        <v>50</v>
      </c>
      <c r="O316">
        <v>100</v>
      </c>
      <c r="P316">
        <v>100</v>
      </c>
      <c r="Q316">
        <v>50</v>
      </c>
      <c r="R316" t="s">
        <v>216</v>
      </c>
      <c r="S316">
        <v>1</v>
      </c>
      <c r="T316">
        <v>1</v>
      </c>
      <c r="U316">
        <v>50</v>
      </c>
      <c r="AA316">
        <v>0</v>
      </c>
    </row>
    <row r="317" spans="1:27" ht="15">
      <c r="A317" t="s">
        <v>592</v>
      </c>
      <c r="B317" t="s">
        <v>588</v>
      </c>
      <c r="C317" t="s">
        <v>589</v>
      </c>
      <c r="D317">
        <v>2.5</v>
      </c>
      <c r="E317" t="s">
        <v>44</v>
      </c>
      <c r="F317" t="s">
        <v>45</v>
      </c>
      <c r="G317" t="s">
        <v>31</v>
      </c>
      <c r="H317" t="s">
        <v>32</v>
      </c>
      <c r="I317" t="s">
        <v>33</v>
      </c>
      <c r="J317">
        <v>7</v>
      </c>
      <c r="K317">
        <v>0.025</v>
      </c>
      <c r="L317" t="s">
        <v>215</v>
      </c>
      <c r="M317" t="s">
        <v>215</v>
      </c>
      <c r="N317">
        <v>50</v>
      </c>
      <c r="O317">
        <v>100</v>
      </c>
      <c r="P317">
        <v>100</v>
      </c>
      <c r="Q317">
        <v>50</v>
      </c>
      <c r="R317" t="s">
        <v>216</v>
      </c>
      <c r="S317">
        <v>1</v>
      </c>
      <c r="T317">
        <v>1</v>
      </c>
      <c r="U317">
        <v>50</v>
      </c>
      <c r="AA317">
        <v>0</v>
      </c>
    </row>
    <row r="318" spans="1:27" ht="15">
      <c r="A318" t="s">
        <v>593</v>
      </c>
      <c r="B318" t="s">
        <v>588</v>
      </c>
      <c r="C318" t="s">
        <v>589</v>
      </c>
      <c r="D318">
        <v>2.0625</v>
      </c>
      <c r="E318" t="s">
        <v>47</v>
      </c>
      <c r="F318" t="s">
        <v>48</v>
      </c>
      <c r="G318" t="s">
        <v>31</v>
      </c>
      <c r="H318" t="s">
        <v>248</v>
      </c>
      <c r="I318" t="s">
        <v>249</v>
      </c>
      <c r="J318">
        <v>8</v>
      </c>
      <c r="K318">
        <v>0.025</v>
      </c>
      <c r="L318" t="s">
        <v>215</v>
      </c>
      <c r="M318" t="s">
        <v>215</v>
      </c>
      <c r="N318">
        <v>50</v>
      </c>
      <c r="O318">
        <v>82.5</v>
      </c>
      <c r="P318">
        <v>65</v>
      </c>
      <c r="Q318">
        <v>32.5</v>
      </c>
      <c r="R318" t="s">
        <v>216</v>
      </c>
      <c r="S318">
        <v>1</v>
      </c>
      <c r="T318">
        <v>1</v>
      </c>
      <c r="U318">
        <v>32.5</v>
      </c>
      <c r="AA318">
        <v>0</v>
      </c>
    </row>
    <row r="319" spans="1:27" ht="15">
      <c r="A319" t="s">
        <v>594</v>
      </c>
      <c r="B319" t="s">
        <v>588</v>
      </c>
      <c r="C319" t="s">
        <v>589</v>
      </c>
      <c r="D319">
        <v>2.78</v>
      </c>
      <c r="E319" t="s">
        <v>50</v>
      </c>
      <c r="F319" t="s">
        <v>51</v>
      </c>
      <c r="G319" t="s">
        <v>31</v>
      </c>
      <c r="H319" t="s">
        <v>221</v>
      </c>
      <c r="I319" t="s">
        <v>222</v>
      </c>
      <c r="J319">
        <v>9</v>
      </c>
      <c r="K319">
        <v>0.0417</v>
      </c>
      <c r="L319" t="s">
        <v>215</v>
      </c>
      <c r="M319" t="s">
        <v>215</v>
      </c>
      <c r="N319">
        <v>50</v>
      </c>
      <c r="O319">
        <v>66.6666666667</v>
      </c>
      <c r="P319">
        <v>33.3333333333</v>
      </c>
      <c r="Q319">
        <v>16.6666666667</v>
      </c>
      <c r="R319" t="s">
        <v>216</v>
      </c>
      <c r="S319">
        <v>1</v>
      </c>
      <c r="T319">
        <v>1</v>
      </c>
      <c r="U319">
        <v>16.6666666667</v>
      </c>
      <c r="AA319">
        <v>0</v>
      </c>
    </row>
    <row r="320" spans="1:27" ht="15">
      <c r="A320" t="s">
        <v>595</v>
      </c>
      <c r="B320" t="s">
        <v>588</v>
      </c>
      <c r="C320" t="s">
        <v>589</v>
      </c>
      <c r="D320">
        <v>2.60947654445335</v>
      </c>
      <c r="E320" t="s">
        <v>55</v>
      </c>
      <c r="F320" t="s">
        <v>56</v>
      </c>
      <c r="G320" t="s">
        <v>31</v>
      </c>
      <c r="H320" t="s">
        <v>221</v>
      </c>
      <c r="I320" t="s">
        <v>222</v>
      </c>
      <c r="J320">
        <v>10</v>
      </c>
      <c r="K320">
        <v>0.0417</v>
      </c>
      <c r="L320" t="s">
        <v>215</v>
      </c>
      <c r="M320" t="s">
        <v>215</v>
      </c>
      <c r="N320">
        <v>50</v>
      </c>
      <c r="O320">
        <v>62.5773751667</v>
      </c>
      <c r="P320">
        <v>25.1547503335</v>
      </c>
      <c r="Q320">
        <v>12.5773751667</v>
      </c>
      <c r="R320" t="s">
        <v>216</v>
      </c>
      <c r="S320">
        <v>1</v>
      </c>
      <c r="T320">
        <v>1</v>
      </c>
      <c r="U320">
        <v>12.5773751667</v>
      </c>
      <c r="AA320">
        <v>0</v>
      </c>
    </row>
    <row r="321" spans="1:27" ht="15">
      <c r="A321" t="s">
        <v>596</v>
      </c>
      <c r="B321" t="s">
        <v>588</v>
      </c>
      <c r="C321" t="s">
        <v>589</v>
      </c>
      <c r="D321">
        <v>4.17</v>
      </c>
      <c r="E321" t="s">
        <v>58</v>
      </c>
      <c r="F321" t="s">
        <v>59</v>
      </c>
      <c r="G321" t="s">
        <v>31</v>
      </c>
      <c r="H321" t="s">
        <v>52</v>
      </c>
      <c r="I321" t="s">
        <v>53</v>
      </c>
      <c r="J321">
        <v>11</v>
      </c>
      <c r="K321">
        <v>0.0417</v>
      </c>
      <c r="L321" t="s">
        <v>215</v>
      </c>
      <c r="M321" t="s">
        <v>215</v>
      </c>
      <c r="N321">
        <v>50</v>
      </c>
      <c r="O321">
        <v>100</v>
      </c>
      <c r="P321">
        <v>100</v>
      </c>
      <c r="Q321">
        <v>50</v>
      </c>
      <c r="R321" t="s">
        <v>216</v>
      </c>
      <c r="S321">
        <v>1</v>
      </c>
      <c r="T321">
        <v>1</v>
      </c>
      <c r="U321">
        <v>50</v>
      </c>
      <c r="AA321">
        <v>0</v>
      </c>
    </row>
    <row r="322" spans="1:27" ht="15">
      <c r="A322" t="s">
        <v>597</v>
      </c>
      <c r="B322" t="s">
        <v>588</v>
      </c>
      <c r="C322" t="s">
        <v>589</v>
      </c>
      <c r="D322">
        <v>1.63</v>
      </c>
      <c r="E322" t="s">
        <v>61</v>
      </c>
      <c r="F322" t="s">
        <v>62</v>
      </c>
      <c r="G322" t="s">
        <v>63</v>
      </c>
      <c r="H322" t="s">
        <v>64</v>
      </c>
      <c r="I322" t="s">
        <v>65</v>
      </c>
      <c r="J322">
        <v>12</v>
      </c>
      <c r="K322">
        <v>0.0163</v>
      </c>
      <c r="L322" t="s">
        <v>215</v>
      </c>
      <c r="M322" t="s">
        <v>215</v>
      </c>
      <c r="N322">
        <v>50</v>
      </c>
      <c r="O322">
        <v>100</v>
      </c>
      <c r="P322">
        <v>100</v>
      </c>
      <c r="Q322">
        <v>50</v>
      </c>
      <c r="R322" t="s">
        <v>216</v>
      </c>
      <c r="S322">
        <v>1</v>
      </c>
      <c r="T322">
        <v>1</v>
      </c>
      <c r="U322">
        <v>50</v>
      </c>
      <c r="AA322">
        <v>0</v>
      </c>
    </row>
    <row r="323" spans="1:27" ht="15">
      <c r="A323" t="s">
        <v>598</v>
      </c>
      <c r="B323" t="s">
        <v>588</v>
      </c>
      <c r="C323" t="s">
        <v>589</v>
      </c>
      <c r="D323">
        <v>1.63</v>
      </c>
      <c r="E323" t="s">
        <v>68</v>
      </c>
      <c r="F323" t="s">
        <v>69</v>
      </c>
      <c r="G323" t="s">
        <v>63</v>
      </c>
      <c r="H323" t="s">
        <v>64</v>
      </c>
      <c r="I323" t="s">
        <v>65</v>
      </c>
      <c r="J323">
        <v>13</v>
      </c>
      <c r="K323">
        <v>0.0163</v>
      </c>
      <c r="L323" t="s">
        <v>215</v>
      </c>
      <c r="M323" t="s">
        <v>215</v>
      </c>
      <c r="N323">
        <v>50</v>
      </c>
      <c r="O323">
        <v>100</v>
      </c>
      <c r="P323">
        <v>100</v>
      </c>
      <c r="Q323">
        <v>50</v>
      </c>
      <c r="R323" t="s">
        <v>216</v>
      </c>
      <c r="S323">
        <v>1</v>
      </c>
      <c r="T323">
        <v>1</v>
      </c>
      <c r="U323">
        <v>50</v>
      </c>
      <c r="AA323">
        <v>0</v>
      </c>
    </row>
    <row r="324" spans="1:27" ht="15">
      <c r="A324" t="s">
        <v>599</v>
      </c>
      <c r="B324" t="s">
        <v>588</v>
      </c>
      <c r="C324" t="s">
        <v>589</v>
      </c>
      <c r="D324">
        <v>1.60559973302822</v>
      </c>
      <c r="E324" t="s">
        <v>71</v>
      </c>
      <c r="F324" t="s">
        <v>72</v>
      </c>
      <c r="G324" t="s">
        <v>63</v>
      </c>
      <c r="H324" t="s">
        <v>64</v>
      </c>
      <c r="I324" t="s">
        <v>65</v>
      </c>
      <c r="J324">
        <v>14</v>
      </c>
      <c r="K324">
        <v>0.0163</v>
      </c>
      <c r="L324" t="s">
        <v>215</v>
      </c>
      <c r="M324" t="s">
        <v>215</v>
      </c>
      <c r="N324">
        <v>50</v>
      </c>
      <c r="O324">
        <v>98.503051106</v>
      </c>
      <c r="P324">
        <v>97.0061022121</v>
      </c>
      <c r="Q324">
        <v>48.503051106</v>
      </c>
      <c r="R324" t="s">
        <v>216</v>
      </c>
      <c r="S324">
        <v>1</v>
      </c>
      <c r="T324">
        <v>1</v>
      </c>
      <c r="U324">
        <v>48.503051106</v>
      </c>
      <c r="AA324">
        <v>0</v>
      </c>
    </row>
    <row r="325" spans="1:27" ht="15">
      <c r="A325" t="s">
        <v>600</v>
      </c>
      <c r="B325" t="s">
        <v>588</v>
      </c>
      <c r="C325" t="s">
        <v>589</v>
      </c>
      <c r="D325">
        <v>1.48344298245614</v>
      </c>
      <c r="E325" t="s">
        <v>75</v>
      </c>
      <c r="F325" t="s">
        <v>76</v>
      </c>
      <c r="G325" t="s">
        <v>63</v>
      </c>
      <c r="H325" t="s">
        <v>64</v>
      </c>
      <c r="I325" t="s">
        <v>65</v>
      </c>
      <c r="J325">
        <v>15</v>
      </c>
      <c r="K325">
        <v>0.0163</v>
      </c>
      <c r="L325" t="s">
        <v>215</v>
      </c>
      <c r="M325" t="s">
        <v>215</v>
      </c>
      <c r="N325">
        <v>50</v>
      </c>
      <c r="O325">
        <v>91.0087719298</v>
      </c>
      <c r="P325">
        <v>82.0175438596</v>
      </c>
      <c r="Q325">
        <v>41.0087719298</v>
      </c>
      <c r="R325" t="s">
        <v>216</v>
      </c>
      <c r="S325">
        <v>1</v>
      </c>
      <c r="T325">
        <v>1</v>
      </c>
      <c r="U325">
        <v>41.0087719298</v>
      </c>
      <c r="AA325">
        <v>0</v>
      </c>
    </row>
    <row r="326" spans="1:27" ht="15">
      <c r="A326" t="s">
        <v>601</v>
      </c>
      <c r="B326" t="s">
        <v>588</v>
      </c>
      <c r="C326" t="s">
        <v>589</v>
      </c>
      <c r="D326">
        <v>1.63</v>
      </c>
      <c r="E326" t="s">
        <v>78</v>
      </c>
      <c r="F326" t="s">
        <v>79</v>
      </c>
      <c r="G326" t="s">
        <v>63</v>
      </c>
      <c r="H326" t="s">
        <v>64</v>
      </c>
      <c r="I326" t="s">
        <v>65</v>
      </c>
      <c r="J326">
        <v>16</v>
      </c>
      <c r="K326">
        <v>0.0163</v>
      </c>
      <c r="L326" t="s">
        <v>215</v>
      </c>
      <c r="M326" t="s">
        <v>215</v>
      </c>
      <c r="N326">
        <v>50</v>
      </c>
      <c r="O326">
        <v>100</v>
      </c>
      <c r="P326">
        <v>100</v>
      </c>
      <c r="Q326">
        <v>50</v>
      </c>
      <c r="R326" t="s">
        <v>216</v>
      </c>
      <c r="S326">
        <v>1</v>
      </c>
      <c r="T326">
        <v>1</v>
      </c>
      <c r="U326">
        <v>50</v>
      </c>
      <c r="AA326">
        <v>0</v>
      </c>
    </row>
    <row r="327" spans="1:27" ht="15">
      <c r="A327" t="s">
        <v>602</v>
      </c>
      <c r="B327" t="s">
        <v>588</v>
      </c>
      <c r="C327" t="s">
        <v>589</v>
      </c>
      <c r="D327">
        <v>1.63</v>
      </c>
      <c r="E327" t="s">
        <v>82</v>
      </c>
      <c r="F327" t="s">
        <v>83</v>
      </c>
      <c r="G327" t="s">
        <v>63</v>
      </c>
      <c r="H327" t="s">
        <v>64</v>
      </c>
      <c r="I327" t="s">
        <v>65</v>
      </c>
      <c r="J327">
        <v>17</v>
      </c>
      <c r="K327">
        <v>0.0163</v>
      </c>
      <c r="L327" t="s">
        <v>215</v>
      </c>
      <c r="M327" t="s">
        <v>215</v>
      </c>
      <c r="N327">
        <v>50</v>
      </c>
      <c r="O327">
        <v>100</v>
      </c>
      <c r="P327">
        <v>100</v>
      </c>
      <c r="Q327">
        <v>50</v>
      </c>
      <c r="R327" t="s">
        <v>216</v>
      </c>
      <c r="S327">
        <v>1</v>
      </c>
      <c r="T327">
        <v>1</v>
      </c>
      <c r="U327">
        <v>50</v>
      </c>
      <c r="AA327">
        <v>0</v>
      </c>
    </row>
    <row r="328" spans="1:27" ht="15">
      <c r="A328" t="s">
        <v>603</v>
      </c>
      <c r="B328" t="s">
        <v>588</v>
      </c>
      <c r="C328" t="s">
        <v>589</v>
      </c>
      <c r="D328">
        <v>1.63</v>
      </c>
      <c r="E328" t="s">
        <v>86</v>
      </c>
      <c r="F328" t="s">
        <v>87</v>
      </c>
      <c r="G328" t="s">
        <v>63</v>
      </c>
      <c r="H328" t="s">
        <v>64</v>
      </c>
      <c r="I328" t="s">
        <v>65</v>
      </c>
      <c r="J328">
        <v>18</v>
      </c>
      <c r="K328">
        <v>0.0163</v>
      </c>
      <c r="L328" t="s">
        <v>215</v>
      </c>
      <c r="M328" t="s">
        <v>215</v>
      </c>
      <c r="N328">
        <v>50</v>
      </c>
      <c r="O328">
        <v>100</v>
      </c>
      <c r="P328">
        <v>100</v>
      </c>
      <c r="Q328">
        <v>50</v>
      </c>
      <c r="R328" t="s">
        <v>216</v>
      </c>
      <c r="S328">
        <v>1</v>
      </c>
      <c r="T328">
        <v>1</v>
      </c>
      <c r="U328">
        <v>50</v>
      </c>
      <c r="AA328">
        <v>0</v>
      </c>
    </row>
    <row r="329" spans="1:27" ht="15">
      <c r="A329" t="s">
        <v>604</v>
      </c>
      <c r="B329" t="s">
        <v>588</v>
      </c>
      <c r="C329" t="s">
        <v>589</v>
      </c>
      <c r="D329">
        <v>1.85999999999999</v>
      </c>
      <c r="E329" t="s">
        <v>92</v>
      </c>
      <c r="F329" t="s">
        <v>93</v>
      </c>
      <c r="G329" t="s">
        <v>63</v>
      </c>
      <c r="H329" t="s">
        <v>94</v>
      </c>
      <c r="I329" t="s">
        <v>95</v>
      </c>
      <c r="J329">
        <v>20</v>
      </c>
      <c r="K329">
        <v>0.0186</v>
      </c>
      <c r="L329" t="s">
        <v>215</v>
      </c>
      <c r="M329" t="s">
        <v>215</v>
      </c>
      <c r="N329">
        <v>50</v>
      </c>
      <c r="O329">
        <v>100</v>
      </c>
      <c r="P329">
        <v>100</v>
      </c>
      <c r="Q329">
        <v>50</v>
      </c>
      <c r="R329" t="s">
        <v>216</v>
      </c>
      <c r="S329">
        <v>1</v>
      </c>
      <c r="T329">
        <v>1</v>
      </c>
      <c r="U329">
        <v>50</v>
      </c>
      <c r="AA329">
        <v>0</v>
      </c>
    </row>
    <row r="330" spans="1:27" ht="15">
      <c r="A330" t="s">
        <v>605</v>
      </c>
      <c r="B330" t="s">
        <v>588</v>
      </c>
      <c r="C330" t="s">
        <v>589</v>
      </c>
      <c r="D330">
        <v>1.85999999999999</v>
      </c>
      <c r="E330" t="s">
        <v>97</v>
      </c>
      <c r="F330" t="s">
        <v>98</v>
      </c>
      <c r="G330" t="s">
        <v>63</v>
      </c>
      <c r="H330" t="s">
        <v>94</v>
      </c>
      <c r="I330" t="s">
        <v>95</v>
      </c>
      <c r="J330">
        <v>21</v>
      </c>
      <c r="K330">
        <v>0.0186</v>
      </c>
      <c r="L330" t="s">
        <v>215</v>
      </c>
      <c r="M330" t="s">
        <v>215</v>
      </c>
      <c r="N330">
        <v>50</v>
      </c>
      <c r="O330">
        <v>100</v>
      </c>
      <c r="P330">
        <v>100</v>
      </c>
      <c r="Q330">
        <v>50</v>
      </c>
      <c r="R330" t="s">
        <v>216</v>
      </c>
      <c r="S330">
        <v>1</v>
      </c>
      <c r="T330">
        <v>1</v>
      </c>
      <c r="U330">
        <v>50</v>
      </c>
      <c r="AA330">
        <v>0</v>
      </c>
    </row>
    <row r="331" spans="1:27" ht="15">
      <c r="A331" t="s">
        <v>606</v>
      </c>
      <c r="B331" t="s">
        <v>588</v>
      </c>
      <c r="C331" t="s">
        <v>589</v>
      </c>
      <c r="D331">
        <v>1.85999999999999</v>
      </c>
      <c r="E331" t="s">
        <v>100</v>
      </c>
      <c r="F331" t="s">
        <v>101</v>
      </c>
      <c r="G331" t="s">
        <v>63</v>
      </c>
      <c r="H331" t="s">
        <v>94</v>
      </c>
      <c r="I331" t="s">
        <v>95</v>
      </c>
      <c r="J331">
        <v>22</v>
      </c>
      <c r="K331">
        <v>0.0186</v>
      </c>
      <c r="L331" t="s">
        <v>215</v>
      </c>
      <c r="M331" t="s">
        <v>215</v>
      </c>
      <c r="N331">
        <v>50</v>
      </c>
      <c r="O331">
        <v>100</v>
      </c>
      <c r="P331">
        <v>100</v>
      </c>
      <c r="Q331">
        <v>50</v>
      </c>
      <c r="R331" t="s">
        <v>216</v>
      </c>
      <c r="S331">
        <v>1</v>
      </c>
      <c r="T331">
        <v>1</v>
      </c>
      <c r="U331">
        <v>50</v>
      </c>
      <c r="AA331">
        <v>0</v>
      </c>
    </row>
    <row r="332" spans="1:27" ht="15">
      <c r="A332" t="s">
        <v>607</v>
      </c>
      <c r="B332" t="s">
        <v>588</v>
      </c>
      <c r="C332" t="s">
        <v>589</v>
      </c>
      <c r="D332">
        <v>1.85999999999999</v>
      </c>
      <c r="E332" t="s">
        <v>103</v>
      </c>
      <c r="F332" t="s">
        <v>104</v>
      </c>
      <c r="G332" t="s">
        <v>63</v>
      </c>
      <c r="H332" t="s">
        <v>94</v>
      </c>
      <c r="I332" t="s">
        <v>95</v>
      </c>
      <c r="J332">
        <v>23</v>
      </c>
      <c r="K332">
        <v>0.0186</v>
      </c>
      <c r="L332" t="s">
        <v>215</v>
      </c>
      <c r="M332" t="s">
        <v>215</v>
      </c>
      <c r="N332">
        <v>50</v>
      </c>
      <c r="O332">
        <v>100</v>
      </c>
      <c r="P332">
        <v>100</v>
      </c>
      <c r="Q332">
        <v>50</v>
      </c>
      <c r="R332" t="s">
        <v>216</v>
      </c>
      <c r="S332">
        <v>1</v>
      </c>
      <c r="T332">
        <v>1</v>
      </c>
      <c r="U332">
        <v>50</v>
      </c>
      <c r="AA332">
        <v>0</v>
      </c>
    </row>
    <row r="333" spans="1:27" ht="15">
      <c r="A333" t="s">
        <v>608</v>
      </c>
      <c r="B333" t="s">
        <v>588</v>
      </c>
      <c r="C333" t="s">
        <v>589</v>
      </c>
      <c r="D333">
        <v>1.85999999999999</v>
      </c>
      <c r="E333" t="s">
        <v>106</v>
      </c>
      <c r="F333" t="s">
        <v>107</v>
      </c>
      <c r="G333" t="s">
        <v>63</v>
      </c>
      <c r="H333" t="s">
        <v>94</v>
      </c>
      <c r="I333" t="s">
        <v>95</v>
      </c>
      <c r="J333">
        <v>24</v>
      </c>
      <c r="K333">
        <v>0.0186</v>
      </c>
      <c r="L333" t="s">
        <v>215</v>
      </c>
      <c r="M333" t="s">
        <v>215</v>
      </c>
      <c r="N333">
        <v>50</v>
      </c>
      <c r="O333">
        <v>100</v>
      </c>
      <c r="P333">
        <v>100</v>
      </c>
      <c r="Q333">
        <v>50</v>
      </c>
      <c r="R333" t="s">
        <v>216</v>
      </c>
      <c r="S333">
        <v>1</v>
      </c>
      <c r="T333">
        <v>1</v>
      </c>
      <c r="U333">
        <v>50</v>
      </c>
      <c r="AA333">
        <v>0</v>
      </c>
    </row>
    <row r="334" spans="1:27" ht="15">
      <c r="A334" t="s">
        <v>609</v>
      </c>
      <c r="B334" t="s">
        <v>588</v>
      </c>
      <c r="C334" t="s">
        <v>589</v>
      </c>
      <c r="D334">
        <v>1.19081883316274</v>
      </c>
      <c r="E334" t="s">
        <v>109</v>
      </c>
      <c r="F334" t="s">
        <v>110</v>
      </c>
      <c r="G334" t="s">
        <v>63</v>
      </c>
      <c r="H334" t="s">
        <v>94</v>
      </c>
      <c r="I334" t="s">
        <v>95</v>
      </c>
      <c r="J334">
        <v>25</v>
      </c>
      <c r="K334">
        <v>0.0186</v>
      </c>
      <c r="L334" t="s">
        <v>215</v>
      </c>
      <c r="M334" t="s">
        <v>215</v>
      </c>
      <c r="N334">
        <v>50</v>
      </c>
      <c r="O334">
        <v>64.022517912</v>
      </c>
      <c r="P334">
        <v>28.045035824</v>
      </c>
      <c r="Q334">
        <v>14.022517912</v>
      </c>
      <c r="R334" t="s">
        <v>216</v>
      </c>
      <c r="S334">
        <v>1</v>
      </c>
      <c r="T334">
        <v>1</v>
      </c>
      <c r="U334">
        <v>14.022517912</v>
      </c>
      <c r="AA334">
        <v>0</v>
      </c>
    </row>
    <row r="335" spans="1:27" ht="15">
      <c r="A335" t="s">
        <v>610</v>
      </c>
      <c r="B335" t="s">
        <v>588</v>
      </c>
      <c r="C335" t="s">
        <v>589</v>
      </c>
      <c r="D335">
        <v>1.8445709382151</v>
      </c>
      <c r="E335" t="s">
        <v>112</v>
      </c>
      <c r="F335" t="s">
        <v>113</v>
      </c>
      <c r="G335" t="s">
        <v>63</v>
      </c>
      <c r="H335" t="s">
        <v>94</v>
      </c>
      <c r="I335" t="s">
        <v>95</v>
      </c>
      <c r="J335">
        <v>26</v>
      </c>
      <c r="K335">
        <v>0.0186</v>
      </c>
      <c r="L335" t="s">
        <v>215</v>
      </c>
      <c r="M335" t="s">
        <v>215</v>
      </c>
      <c r="N335">
        <v>50</v>
      </c>
      <c r="O335">
        <v>99.1704805492</v>
      </c>
      <c r="P335">
        <v>98.3409610984</v>
      </c>
      <c r="Q335">
        <v>49.1704805492</v>
      </c>
      <c r="R335" t="s">
        <v>216</v>
      </c>
      <c r="S335">
        <v>1</v>
      </c>
      <c r="T335">
        <v>1</v>
      </c>
      <c r="U335">
        <v>49.1704805492</v>
      </c>
      <c r="AA335">
        <v>0</v>
      </c>
    </row>
    <row r="336" spans="1:27" ht="15">
      <c r="A336" t="s">
        <v>611</v>
      </c>
      <c r="B336" t="s">
        <v>588</v>
      </c>
      <c r="C336" t="s">
        <v>589</v>
      </c>
      <c r="D336">
        <v>1.22445270785659</v>
      </c>
      <c r="E336" t="s">
        <v>124</v>
      </c>
      <c r="F336" t="s">
        <v>125</v>
      </c>
      <c r="G336" t="s">
        <v>63</v>
      </c>
      <c r="H336" t="s">
        <v>118</v>
      </c>
      <c r="I336" t="s">
        <v>119</v>
      </c>
      <c r="J336">
        <v>29</v>
      </c>
      <c r="K336">
        <v>0.0217</v>
      </c>
      <c r="L336" t="s">
        <v>215</v>
      </c>
      <c r="M336" t="s">
        <v>215</v>
      </c>
      <c r="N336">
        <v>50</v>
      </c>
      <c r="O336">
        <v>56.4263920671</v>
      </c>
      <c r="P336">
        <v>12.8527841342</v>
      </c>
      <c r="Q336">
        <v>6.42639206712</v>
      </c>
      <c r="R336" t="s">
        <v>216</v>
      </c>
      <c r="S336">
        <v>1</v>
      </c>
      <c r="T336">
        <v>1</v>
      </c>
      <c r="U336">
        <v>6.42639206712</v>
      </c>
      <c r="AA336">
        <v>0</v>
      </c>
    </row>
    <row r="337" spans="1:27" ht="15">
      <c r="A337" t="s">
        <v>612</v>
      </c>
      <c r="B337" t="s">
        <v>588</v>
      </c>
      <c r="C337" t="s">
        <v>589</v>
      </c>
      <c r="D337">
        <v>1.22466577540106</v>
      </c>
      <c r="E337" t="s">
        <v>127</v>
      </c>
      <c r="F337" t="s">
        <v>128</v>
      </c>
      <c r="G337" t="s">
        <v>63</v>
      </c>
      <c r="H337" t="s">
        <v>118</v>
      </c>
      <c r="I337" t="s">
        <v>119</v>
      </c>
      <c r="J337">
        <v>30</v>
      </c>
      <c r="K337">
        <v>0.0217</v>
      </c>
      <c r="L337" t="s">
        <v>215</v>
      </c>
      <c r="M337" t="s">
        <v>215</v>
      </c>
      <c r="N337">
        <v>50</v>
      </c>
      <c r="O337">
        <v>56.436210848</v>
      </c>
      <c r="P337">
        <v>12.872421696</v>
      </c>
      <c r="Q337">
        <v>6.43621084798</v>
      </c>
      <c r="R337" t="s">
        <v>216</v>
      </c>
      <c r="S337">
        <v>1</v>
      </c>
      <c r="T337">
        <v>1</v>
      </c>
      <c r="U337">
        <v>6.43621084798</v>
      </c>
      <c r="AA337">
        <v>0</v>
      </c>
    </row>
    <row r="338" spans="1:27" ht="15">
      <c r="A338" t="s">
        <v>613</v>
      </c>
      <c r="B338" t="s">
        <v>588</v>
      </c>
      <c r="C338" t="s">
        <v>589</v>
      </c>
      <c r="D338">
        <v>2.4375</v>
      </c>
      <c r="E338" t="s">
        <v>136</v>
      </c>
      <c r="F338" t="s">
        <v>137</v>
      </c>
      <c r="G338" t="s">
        <v>63</v>
      </c>
      <c r="H338" t="s">
        <v>52</v>
      </c>
      <c r="I338" t="s">
        <v>138</v>
      </c>
      <c r="J338">
        <v>33</v>
      </c>
      <c r="K338">
        <v>0.0325</v>
      </c>
      <c r="L338" t="s">
        <v>215</v>
      </c>
      <c r="M338" t="s">
        <v>215</v>
      </c>
      <c r="N338">
        <v>50</v>
      </c>
      <c r="O338">
        <v>75</v>
      </c>
      <c r="P338">
        <v>50</v>
      </c>
      <c r="Q338">
        <v>25</v>
      </c>
      <c r="R338" t="s">
        <v>216</v>
      </c>
      <c r="S338">
        <v>1</v>
      </c>
      <c r="T338">
        <v>1</v>
      </c>
      <c r="U338">
        <v>25</v>
      </c>
      <c r="AA338">
        <v>0</v>
      </c>
    </row>
    <row r="339" spans="1:27" ht="15">
      <c r="A339" t="s">
        <v>614</v>
      </c>
      <c r="B339" t="s">
        <v>588</v>
      </c>
      <c r="C339" t="s">
        <v>589</v>
      </c>
      <c r="D339">
        <v>3.24380244088482</v>
      </c>
      <c r="E339" t="s">
        <v>140</v>
      </c>
      <c r="F339" t="s">
        <v>141</v>
      </c>
      <c r="G339" t="s">
        <v>63</v>
      </c>
      <c r="H339" t="s">
        <v>52</v>
      </c>
      <c r="I339" t="s">
        <v>138</v>
      </c>
      <c r="J339">
        <v>34</v>
      </c>
      <c r="K339">
        <v>0.0325</v>
      </c>
      <c r="L339" t="s">
        <v>215</v>
      </c>
      <c r="M339" t="s">
        <v>215</v>
      </c>
      <c r="N339">
        <v>50</v>
      </c>
      <c r="O339">
        <v>99.8093058734</v>
      </c>
      <c r="P339">
        <v>99.6186117468</v>
      </c>
      <c r="Q339">
        <v>49.8093058734</v>
      </c>
      <c r="R339" t="s">
        <v>216</v>
      </c>
      <c r="S339">
        <v>1</v>
      </c>
      <c r="T339">
        <v>1</v>
      </c>
      <c r="U339">
        <v>49.8093058734</v>
      </c>
      <c r="AA339">
        <v>0</v>
      </c>
    </row>
    <row r="340" spans="1:27" ht="15">
      <c r="A340" t="s">
        <v>615</v>
      </c>
      <c r="B340" t="s">
        <v>588</v>
      </c>
      <c r="C340" t="s">
        <v>589</v>
      </c>
      <c r="D340">
        <v>3.21777269260106</v>
      </c>
      <c r="E340" t="s">
        <v>143</v>
      </c>
      <c r="F340" t="s">
        <v>144</v>
      </c>
      <c r="G340" t="s">
        <v>63</v>
      </c>
      <c r="H340" t="s">
        <v>52</v>
      </c>
      <c r="I340" t="s">
        <v>138</v>
      </c>
      <c r="J340">
        <v>35</v>
      </c>
      <c r="K340">
        <v>0.0325</v>
      </c>
      <c r="L340" t="s">
        <v>215</v>
      </c>
      <c r="M340" t="s">
        <v>215</v>
      </c>
      <c r="N340">
        <v>50</v>
      </c>
      <c r="O340">
        <v>99.0083905416</v>
      </c>
      <c r="P340">
        <v>98.0167810831</v>
      </c>
      <c r="Q340">
        <v>49.0083905416</v>
      </c>
      <c r="R340" t="s">
        <v>216</v>
      </c>
      <c r="S340">
        <v>1</v>
      </c>
      <c r="T340">
        <v>1</v>
      </c>
      <c r="U340">
        <v>49.0083905416</v>
      </c>
      <c r="AA340">
        <v>0</v>
      </c>
    </row>
    <row r="341" spans="1:27" ht="15">
      <c r="A341" t="s">
        <v>616</v>
      </c>
      <c r="B341" t="s">
        <v>588</v>
      </c>
      <c r="C341" t="s">
        <v>589</v>
      </c>
      <c r="D341">
        <v>2.30413138825324</v>
      </c>
      <c r="E341" t="s">
        <v>149</v>
      </c>
      <c r="F341" t="s">
        <v>150</v>
      </c>
      <c r="G341" t="s">
        <v>63</v>
      </c>
      <c r="H341" t="s">
        <v>151</v>
      </c>
      <c r="I341" t="s">
        <v>152</v>
      </c>
      <c r="J341">
        <v>37</v>
      </c>
      <c r="K341">
        <v>0.0433</v>
      </c>
      <c r="L341" t="s">
        <v>215</v>
      </c>
      <c r="M341" t="s">
        <v>215</v>
      </c>
      <c r="N341">
        <v>50</v>
      </c>
      <c r="O341">
        <v>53.2131960336</v>
      </c>
      <c r="P341">
        <v>6.42639206712</v>
      </c>
      <c r="Q341">
        <v>3.21319603356</v>
      </c>
      <c r="R341" t="s">
        <v>216</v>
      </c>
      <c r="S341">
        <v>1</v>
      </c>
      <c r="T341">
        <v>1</v>
      </c>
      <c r="U341">
        <v>3.21319603356</v>
      </c>
      <c r="AA341">
        <v>0</v>
      </c>
    </row>
    <row r="342" spans="1:27" ht="15">
      <c r="A342" t="s">
        <v>617</v>
      </c>
      <c r="B342" t="s">
        <v>588</v>
      </c>
      <c r="C342" t="s">
        <v>589</v>
      </c>
      <c r="D342">
        <v>1.085</v>
      </c>
      <c r="E342" t="s">
        <v>133</v>
      </c>
      <c r="F342" t="s">
        <v>134</v>
      </c>
      <c r="G342" t="s">
        <v>63</v>
      </c>
      <c r="H342" t="s">
        <v>118</v>
      </c>
      <c r="I342" t="s">
        <v>119</v>
      </c>
      <c r="J342">
        <v>32</v>
      </c>
      <c r="K342">
        <v>0.0217</v>
      </c>
      <c r="L342" t="s">
        <v>34</v>
      </c>
      <c r="M342" t="s">
        <v>35</v>
      </c>
      <c r="N342">
        <v>50</v>
      </c>
      <c r="O342">
        <v>50</v>
      </c>
      <c r="P342">
        <v>0</v>
      </c>
      <c r="Q342">
        <v>0</v>
      </c>
      <c r="R342" t="s">
        <v>216</v>
      </c>
      <c r="S342">
        <v>1</v>
      </c>
      <c r="T342">
        <v>1</v>
      </c>
      <c r="U342">
        <v>0</v>
      </c>
      <c r="V342" t="s">
        <v>36</v>
      </c>
      <c r="W342">
        <v>1</v>
      </c>
      <c r="Y342" t="s">
        <v>35</v>
      </c>
      <c r="Z342">
        <v>50</v>
      </c>
      <c r="AA342">
        <v>50</v>
      </c>
    </row>
    <row r="343" spans="1:27" ht="15">
      <c r="A343" t="s">
        <v>618</v>
      </c>
      <c r="B343" t="s">
        <v>588</v>
      </c>
      <c r="C343" t="s">
        <v>589</v>
      </c>
      <c r="D343">
        <v>0</v>
      </c>
      <c r="E343" t="s">
        <v>146</v>
      </c>
      <c r="F343" t="s">
        <v>147</v>
      </c>
      <c r="G343" t="s">
        <v>63</v>
      </c>
      <c r="H343" t="s">
        <v>52</v>
      </c>
      <c r="I343" t="s">
        <v>138</v>
      </c>
      <c r="J343">
        <v>36</v>
      </c>
      <c r="K343">
        <v>0.0325</v>
      </c>
      <c r="L343" t="s">
        <v>34</v>
      </c>
      <c r="N343">
        <v>0</v>
      </c>
      <c r="O343">
        <v>0</v>
      </c>
      <c r="P343">
        <v>0</v>
      </c>
      <c r="Q343">
        <v>0</v>
      </c>
      <c r="R343" t="s">
        <v>216</v>
      </c>
      <c r="S343">
        <v>1</v>
      </c>
      <c r="T343">
        <v>1</v>
      </c>
      <c r="U343">
        <v>0</v>
      </c>
      <c r="V343" t="s">
        <v>80</v>
      </c>
      <c r="W343">
        <v>0</v>
      </c>
      <c r="Z343">
        <v>0</v>
      </c>
      <c r="AA343">
        <v>0</v>
      </c>
    </row>
    <row r="344" spans="1:27" ht="15">
      <c r="A344" t="s">
        <v>619</v>
      </c>
      <c r="B344" t="s">
        <v>588</v>
      </c>
      <c r="C344" t="s">
        <v>589</v>
      </c>
      <c r="D344">
        <v>0</v>
      </c>
      <c r="E344" t="s">
        <v>154</v>
      </c>
      <c r="F344" t="s">
        <v>155</v>
      </c>
      <c r="G344" t="s">
        <v>63</v>
      </c>
      <c r="H344" t="s">
        <v>151</v>
      </c>
      <c r="I344" t="s">
        <v>152</v>
      </c>
      <c r="J344">
        <v>38</v>
      </c>
      <c r="K344">
        <v>0.0433</v>
      </c>
      <c r="L344" t="s">
        <v>34</v>
      </c>
      <c r="M344" t="s">
        <v>35</v>
      </c>
      <c r="N344">
        <v>0</v>
      </c>
      <c r="O344">
        <v>0</v>
      </c>
      <c r="P344">
        <v>0</v>
      </c>
      <c r="Q344">
        <v>0</v>
      </c>
      <c r="R344" t="s">
        <v>216</v>
      </c>
      <c r="S344">
        <v>1</v>
      </c>
      <c r="T344">
        <v>1</v>
      </c>
      <c r="U344">
        <v>0</v>
      </c>
      <c r="V344" t="s">
        <v>80</v>
      </c>
      <c r="W344">
        <v>0</v>
      </c>
      <c r="Y344" t="s">
        <v>35</v>
      </c>
      <c r="Z344">
        <v>50</v>
      </c>
      <c r="AA344">
        <v>0</v>
      </c>
    </row>
    <row r="345" spans="1:27" ht="15">
      <c r="A345" t="s">
        <v>620</v>
      </c>
      <c r="B345" t="s">
        <v>588</v>
      </c>
      <c r="C345" t="s">
        <v>589</v>
      </c>
      <c r="D345">
        <v>0</v>
      </c>
      <c r="E345" t="s">
        <v>157</v>
      </c>
      <c r="F345" t="s">
        <v>158</v>
      </c>
      <c r="G345" t="s">
        <v>63</v>
      </c>
      <c r="H345" t="s">
        <v>151</v>
      </c>
      <c r="I345" t="s">
        <v>152</v>
      </c>
      <c r="J345">
        <v>39</v>
      </c>
      <c r="K345">
        <v>0.0433</v>
      </c>
      <c r="L345" t="s">
        <v>34</v>
      </c>
      <c r="M345" t="s">
        <v>35</v>
      </c>
      <c r="N345">
        <v>0</v>
      </c>
      <c r="O345">
        <v>0</v>
      </c>
      <c r="P345">
        <v>0</v>
      </c>
      <c r="Q345">
        <v>0</v>
      </c>
      <c r="R345" t="s">
        <v>216</v>
      </c>
      <c r="S345">
        <v>1</v>
      </c>
      <c r="T345">
        <v>1</v>
      </c>
      <c r="U345">
        <v>0</v>
      </c>
      <c r="V345" t="s">
        <v>80</v>
      </c>
      <c r="W345">
        <v>0</v>
      </c>
      <c r="Y345" t="s">
        <v>35</v>
      </c>
      <c r="Z345">
        <v>50</v>
      </c>
      <c r="AA345">
        <v>0</v>
      </c>
    </row>
    <row r="346" spans="1:27" ht="15">
      <c r="A346" t="s">
        <v>621</v>
      </c>
      <c r="B346" t="s">
        <v>588</v>
      </c>
      <c r="C346" t="s">
        <v>589</v>
      </c>
      <c r="D346">
        <v>0.543279</v>
      </c>
      <c r="E346" t="s">
        <v>89</v>
      </c>
      <c r="F346" t="s">
        <v>90</v>
      </c>
      <c r="G346" t="s">
        <v>63</v>
      </c>
      <c r="H346" t="s">
        <v>64</v>
      </c>
      <c r="I346" t="s">
        <v>65</v>
      </c>
      <c r="J346">
        <v>19</v>
      </c>
      <c r="K346">
        <v>0.0163</v>
      </c>
      <c r="L346" t="s">
        <v>34</v>
      </c>
      <c r="M346" t="s">
        <v>66</v>
      </c>
      <c r="N346">
        <v>33.33</v>
      </c>
      <c r="O346">
        <v>33.33</v>
      </c>
      <c r="P346">
        <v>0</v>
      </c>
      <c r="Q346">
        <v>0</v>
      </c>
      <c r="R346" t="s">
        <v>216</v>
      </c>
      <c r="S346">
        <v>1</v>
      </c>
      <c r="T346">
        <v>1</v>
      </c>
      <c r="U346">
        <v>0</v>
      </c>
      <c r="V346" t="s">
        <v>36</v>
      </c>
      <c r="W346">
        <v>1</v>
      </c>
      <c r="Y346" t="s">
        <v>66</v>
      </c>
      <c r="Z346">
        <v>33.33</v>
      </c>
      <c r="AA346">
        <v>33.33</v>
      </c>
    </row>
    <row r="347" spans="1:27" ht="15">
      <c r="A347" t="s">
        <v>622</v>
      </c>
      <c r="B347" t="s">
        <v>588</v>
      </c>
      <c r="C347" t="s">
        <v>589</v>
      </c>
      <c r="D347">
        <v>0</v>
      </c>
      <c r="E347" t="s">
        <v>116</v>
      </c>
      <c r="F347" t="s">
        <v>117</v>
      </c>
      <c r="G347" t="s">
        <v>63</v>
      </c>
      <c r="H347" t="s">
        <v>118</v>
      </c>
      <c r="I347" t="s">
        <v>119</v>
      </c>
      <c r="J347">
        <v>27</v>
      </c>
      <c r="K347">
        <v>0.0217</v>
      </c>
      <c r="L347" t="s">
        <v>34</v>
      </c>
      <c r="M347" t="s">
        <v>35</v>
      </c>
      <c r="N347">
        <v>0</v>
      </c>
      <c r="O347">
        <v>0</v>
      </c>
      <c r="P347">
        <v>0</v>
      </c>
      <c r="Q347">
        <v>0</v>
      </c>
      <c r="R347" t="s">
        <v>216</v>
      </c>
      <c r="S347">
        <v>1</v>
      </c>
      <c r="T347">
        <v>1</v>
      </c>
      <c r="U347">
        <v>0</v>
      </c>
      <c r="V347" t="s">
        <v>80</v>
      </c>
      <c r="W347">
        <v>0</v>
      </c>
      <c r="Y347" t="s">
        <v>35</v>
      </c>
      <c r="Z347">
        <v>50</v>
      </c>
      <c r="AA347">
        <v>0</v>
      </c>
    </row>
    <row r="348" spans="1:27" ht="15">
      <c r="A348" t="s">
        <v>623</v>
      </c>
      <c r="B348" t="s">
        <v>588</v>
      </c>
      <c r="C348" t="s">
        <v>589</v>
      </c>
      <c r="D348">
        <v>1.085</v>
      </c>
      <c r="E348" t="s">
        <v>121</v>
      </c>
      <c r="F348" t="s">
        <v>122</v>
      </c>
      <c r="G348" t="s">
        <v>63</v>
      </c>
      <c r="H348" t="s">
        <v>118</v>
      </c>
      <c r="I348" t="s">
        <v>119</v>
      </c>
      <c r="J348">
        <v>28</v>
      </c>
      <c r="K348">
        <v>0.0217</v>
      </c>
      <c r="L348" t="s">
        <v>34</v>
      </c>
      <c r="M348" t="s">
        <v>35</v>
      </c>
      <c r="N348">
        <v>50</v>
      </c>
      <c r="O348">
        <v>50</v>
      </c>
      <c r="P348">
        <v>0</v>
      </c>
      <c r="Q348">
        <v>0</v>
      </c>
      <c r="R348" t="s">
        <v>216</v>
      </c>
      <c r="S348">
        <v>1</v>
      </c>
      <c r="T348">
        <v>1</v>
      </c>
      <c r="U348">
        <v>0</v>
      </c>
      <c r="V348" t="s">
        <v>36</v>
      </c>
      <c r="W348">
        <v>1</v>
      </c>
      <c r="Y348" t="s">
        <v>35</v>
      </c>
      <c r="Z348">
        <v>50</v>
      </c>
      <c r="AA348">
        <v>50</v>
      </c>
    </row>
    <row r="349" spans="1:27" ht="15">
      <c r="A349" t="s">
        <v>624</v>
      </c>
      <c r="B349" t="s">
        <v>588</v>
      </c>
      <c r="C349" t="s">
        <v>589</v>
      </c>
      <c r="D349">
        <v>0</v>
      </c>
      <c r="E349" t="s">
        <v>130</v>
      </c>
      <c r="F349" t="s">
        <v>131</v>
      </c>
      <c r="G349" t="s">
        <v>63</v>
      </c>
      <c r="H349" t="s">
        <v>118</v>
      </c>
      <c r="I349" t="s">
        <v>119</v>
      </c>
      <c r="J349">
        <v>31</v>
      </c>
      <c r="K349">
        <v>0.0217</v>
      </c>
      <c r="L349" t="s">
        <v>34</v>
      </c>
      <c r="M349" t="s">
        <v>35</v>
      </c>
      <c r="N349">
        <v>0</v>
      </c>
      <c r="O349">
        <v>0</v>
      </c>
      <c r="P349">
        <v>0</v>
      </c>
      <c r="Q349">
        <v>0</v>
      </c>
      <c r="R349" t="s">
        <v>216</v>
      </c>
      <c r="S349">
        <v>1</v>
      </c>
      <c r="T349">
        <v>1</v>
      </c>
      <c r="U349">
        <v>0</v>
      </c>
      <c r="V349" t="s">
        <v>80</v>
      </c>
      <c r="W349">
        <v>0</v>
      </c>
      <c r="Y349" t="s">
        <v>35</v>
      </c>
      <c r="Z349">
        <v>50</v>
      </c>
      <c r="AA349">
        <v>0</v>
      </c>
    </row>
    <row r="350" spans="1:27" ht="15">
      <c r="A350" t="s">
        <v>625</v>
      </c>
      <c r="B350" t="s">
        <v>588</v>
      </c>
      <c r="C350" t="s">
        <v>589</v>
      </c>
      <c r="D350">
        <v>2.219778</v>
      </c>
      <c r="E350" t="s">
        <v>160</v>
      </c>
      <c r="F350" t="s">
        <v>161</v>
      </c>
      <c r="G350" t="s">
        <v>162</v>
      </c>
      <c r="I350" t="s">
        <v>163</v>
      </c>
      <c r="J350">
        <v>1</v>
      </c>
      <c r="K350">
        <v>0.0333</v>
      </c>
      <c r="L350" t="s">
        <v>34</v>
      </c>
      <c r="M350" t="s">
        <v>164</v>
      </c>
      <c r="N350">
        <v>66.66</v>
      </c>
      <c r="O350">
        <v>66.66</v>
      </c>
      <c r="P350">
        <v>0</v>
      </c>
      <c r="Q350">
        <v>0</v>
      </c>
      <c r="R350" t="s">
        <v>216</v>
      </c>
      <c r="S350">
        <v>1</v>
      </c>
      <c r="T350">
        <v>1</v>
      </c>
      <c r="U350">
        <v>0</v>
      </c>
      <c r="W350">
        <v>0</v>
      </c>
      <c r="X350">
        <v>66.66</v>
      </c>
      <c r="Z350">
        <v>0</v>
      </c>
      <c r="AA350">
        <v>66.66</v>
      </c>
    </row>
    <row r="351" spans="1:27" ht="15">
      <c r="A351" t="s">
        <v>626</v>
      </c>
      <c r="B351" t="s">
        <v>588</v>
      </c>
      <c r="C351" t="s">
        <v>589</v>
      </c>
      <c r="D351">
        <v>2.5308</v>
      </c>
      <c r="E351" t="s">
        <v>166</v>
      </c>
      <c r="F351" t="s">
        <v>167</v>
      </c>
      <c r="G351" t="s">
        <v>162</v>
      </c>
      <c r="I351" t="s">
        <v>163</v>
      </c>
      <c r="J351">
        <v>2</v>
      </c>
      <c r="K351">
        <v>0.0333</v>
      </c>
      <c r="L351" t="s">
        <v>34</v>
      </c>
      <c r="M351" t="s">
        <v>164</v>
      </c>
      <c r="N351">
        <v>76</v>
      </c>
      <c r="O351">
        <v>76</v>
      </c>
      <c r="P351">
        <v>0</v>
      </c>
      <c r="Q351">
        <v>0</v>
      </c>
      <c r="R351" t="s">
        <v>216</v>
      </c>
      <c r="S351">
        <v>1</v>
      </c>
      <c r="T351">
        <v>1</v>
      </c>
      <c r="U351">
        <v>0</v>
      </c>
      <c r="W351">
        <v>0</v>
      </c>
      <c r="X351">
        <v>76</v>
      </c>
      <c r="Z351">
        <v>0</v>
      </c>
      <c r="AA351">
        <v>76</v>
      </c>
    </row>
    <row r="352" spans="1:27" ht="15">
      <c r="A352" t="s">
        <v>627</v>
      </c>
      <c r="B352" t="s">
        <v>588</v>
      </c>
      <c r="C352" t="s">
        <v>589</v>
      </c>
      <c r="D352">
        <v>2.219778</v>
      </c>
      <c r="E352" t="s">
        <v>169</v>
      </c>
      <c r="F352" t="s">
        <v>170</v>
      </c>
      <c r="G352" t="s">
        <v>162</v>
      </c>
      <c r="I352" t="s">
        <v>163</v>
      </c>
      <c r="J352">
        <v>3</v>
      </c>
      <c r="K352">
        <v>0.0333</v>
      </c>
      <c r="L352" t="s">
        <v>34</v>
      </c>
      <c r="M352" t="s">
        <v>164</v>
      </c>
      <c r="N352">
        <v>66.66</v>
      </c>
      <c r="O352">
        <v>66.66</v>
      </c>
      <c r="P352">
        <v>0</v>
      </c>
      <c r="Q352">
        <v>0</v>
      </c>
      <c r="R352" t="s">
        <v>216</v>
      </c>
      <c r="S352">
        <v>1</v>
      </c>
      <c r="T352">
        <v>1</v>
      </c>
      <c r="U352">
        <v>0</v>
      </c>
      <c r="W352">
        <v>0</v>
      </c>
      <c r="X352">
        <v>66.66</v>
      </c>
      <c r="Z352">
        <v>0</v>
      </c>
      <c r="AA352">
        <v>66.66</v>
      </c>
    </row>
    <row r="353" spans="1:27" ht="15">
      <c r="A353" t="s">
        <v>628</v>
      </c>
      <c r="B353" t="s">
        <v>629</v>
      </c>
      <c r="C353" t="s">
        <v>630</v>
      </c>
      <c r="D353">
        <v>2.03125</v>
      </c>
      <c r="E353" t="s">
        <v>136</v>
      </c>
      <c r="F353" t="s">
        <v>137</v>
      </c>
      <c r="G353" t="s">
        <v>63</v>
      </c>
      <c r="H353" t="s">
        <v>52</v>
      </c>
      <c r="I353" t="s">
        <v>138</v>
      </c>
      <c r="J353">
        <v>33</v>
      </c>
      <c r="K353">
        <v>0.0325</v>
      </c>
      <c r="L353" t="s">
        <v>215</v>
      </c>
      <c r="M353" t="s">
        <v>215</v>
      </c>
      <c r="N353">
        <v>50</v>
      </c>
      <c r="O353">
        <v>62.5</v>
      </c>
      <c r="P353">
        <v>50</v>
      </c>
      <c r="Q353">
        <v>25</v>
      </c>
      <c r="R353" t="s">
        <v>344</v>
      </c>
      <c r="S353">
        <v>0.5</v>
      </c>
      <c r="T353">
        <v>0.5</v>
      </c>
      <c r="U353">
        <v>12.5</v>
      </c>
      <c r="AA353">
        <v>0</v>
      </c>
    </row>
    <row r="354" spans="1:27" ht="15">
      <c r="A354" t="s">
        <v>631</v>
      </c>
      <c r="B354" t="s">
        <v>629</v>
      </c>
      <c r="C354" t="s">
        <v>630</v>
      </c>
      <c r="D354">
        <v>2.4375</v>
      </c>
      <c r="E354" t="s">
        <v>140</v>
      </c>
      <c r="F354" t="s">
        <v>141</v>
      </c>
      <c r="G354" t="s">
        <v>63</v>
      </c>
      <c r="H354" t="s">
        <v>52</v>
      </c>
      <c r="I354" t="s">
        <v>138</v>
      </c>
      <c r="J354">
        <v>34</v>
      </c>
      <c r="K354">
        <v>0.0325</v>
      </c>
      <c r="L354" t="s">
        <v>215</v>
      </c>
      <c r="M354" t="s">
        <v>215</v>
      </c>
      <c r="N354">
        <v>50</v>
      </c>
      <c r="O354">
        <v>75</v>
      </c>
      <c r="P354">
        <v>100</v>
      </c>
      <c r="Q354">
        <v>50</v>
      </c>
      <c r="R354" t="s">
        <v>344</v>
      </c>
      <c r="S354">
        <v>0.5</v>
      </c>
      <c r="T354">
        <v>0.5</v>
      </c>
      <c r="U354">
        <v>25</v>
      </c>
      <c r="AA354">
        <v>0</v>
      </c>
    </row>
    <row r="355" spans="1:27" ht="15">
      <c r="A355" t="s">
        <v>632</v>
      </c>
      <c r="B355" t="s">
        <v>629</v>
      </c>
      <c r="C355" t="s">
        <v>630</v>
      </c>
      <c r="D355">
        <v>2.4375</v>
      </c>
      <c r="E355" t="s">
        <v>143</v>
      </c>
      <c r="F355" t="s">
        <v>144</v>
      </c>
      <c r="G355" t="s">
        <v>63</v>
      </c>
      <c r="H355" t="s">
        <v>52</v>
      </c>
      <c r="I355" t="s">
        <v>138</v>
      </c>
      <c r="J355">
        <v>35</v>
      </c>
      <c r="K355">
        <v>0.0325</v>
      </c>
      <c r="L355" t="s">
        <v>215</v>
      </c>
      <c r="M355" t="s">
        <v>215</v>
      </c>
      <c r="N355">
        <v>50</v>
      </c>
      <c r="O355">
        <v>75</v>
      </c>
      <c r="P355">
        <v>100</v>
      </c>
      <c r="Q355">
        <v>50</v>
      </c>
      <c r="R355" t="s">
        <v>344</v>
      </c>
      <c r="S355">
        <v>0.5</v>
      </c>
      <c r="T355">
        <v>0.5</v>
      </c>
      <c r="U355">
        <v>25</v>
      </c>
      <c r="AA355">
        <v>0</v>
      </c>
    </row>
    <row r="356" spans="1:27" ht="15">
      <c r="A356" t="s">
        <v>633</v>
      </c>
      <c r="B356" t="s">
        <v>629</v>
      </c>
      <c r="C356" t="s">
        <v>630</v>
      </c>
      <c r="D356">
        <v>1.2225</v>
      </c>
      <c r="E356" t="s">
        <v>61</v>
      </c>
      <c r="F356" t="s">
        <v>62</v>
      </c>
      <c r="G356" t="s">
        <v>63</v>
      </c>
      <c r="H356" t="s">
        <v>64</v>
      </c>
      <c r="I356" t="s">
        <v>65</v>
      </c>
      <c r="J356">
        <v>12</v>
      </c>
      <c r="K356">
        <v>0.0163</v>
      </c>
      <c r="L356" t="s">
        <v>215</v>
      </c>
      <c r="M356" t="s">
        <v>215</v>
      </c>
      <c r="N356">
        <v>50</v>
      </c>
      <c r="O356">
        <v>75</v>
      </c>
      <c r="P356">
        <v>100</v>
      </c>
      <c r="Q356">
        <v>50</v>
      </c>
      <c r="R356" t="s">
        <v>344</v>
      </c>
      <c r="S356">
        <v>0.5</v>
      </c>
      <c r="T356">
        <v>0.5</v>
      </c>
      <c r="U356">
        <v>25</v>
      </c>
      <c r="AA356">
        <v>0</v>
      </c>
    </row>
    <row r="357" spans="1:27" ht="15">
      <c r="A357" t="s">
        <v>634</v>
      </c>
      <c r="B357" t="s">
        <v>629</v>
      </c>
      <c r="C357" t="s">
        <v>630</v>
      </c>
      <c r="D357">
        <v>1.2225</v>
      </c>
      <c r="E357" t="s">
        <v>68</v>
      </c>
      <c r="F357" t="s">
        <v>69</v>
      </c>
      <c r="G357" t="s">
        <v>63</v>
      </c>
      <c r="H357" t="s">
        <v>64</v>
      </c>
      <c r="I357" t="s">
        <v>65</v>
      </c>
      <c r="J357">
        <v>13</v>
      </c>
      <c r="K357">
        <v>0.0163</v>
      </c>
      <c r="L357" t="s">
        <v>215</v>
      </c>
      <c r="M357" t="s">
        <v>215</v>
      </c>
      <c r="N357">
        <v>50</v>
      </c>
      <c r="O357">
        <v>75</v>
      </c>
      <c r="P357">
        <v>100</v>
      </c>
      <c r="Q357">
        <v>50</v>
      </c>
      <c r="R357" t="s">
        <v>344</v>
      </c>
      <c r="S357">
        <v>0.5</v>
      </c>
      <c r="T357">
        <v>0.5</v>
      </c>
      <c r="U357">
        <v>25</v>
      </c>
      <c r="AA357">
        <v>0</v>
      </c>
    </row>
    <row r="358" spans="1:27" ht="15">
      <c r="A358" t="s">
        <v>635</v>
      </c>
      <c r="B358" t="s">
        <v>629</v>
      </c>
      <c r="C358" t="s">
        <v>630</v>
      </c>
      <c r="D358">
        <v>1.2225</v>
      </c>
      <c r="E358" t="s">
        <v>71</v>
      </c>
      <c r="F358" t="s">
        <v>72</v>
      </c>
      <c r="G358" t="s">
        <v>63</v>
      </c>
      <c r="H358" t="s">
        <v>64</v>
      </c>
      <c r="I358" t="s">
        <v>65</v>
      </c>
      <c r="J358">
        <v>14</v>
      </c>
      <c r="K358">
        <v>0.0163</v>
      </c>
      <c r="L358" t="s">
        <v>215</v>
      </c>
      <c r="M358" t="s">
        <v>215</v>
      </c>
      <c r="N358">
        <v>50</v>
      </c>
      <c r="O358">
        <v>75</v>
      </c>
      <c r="P358">
        <v>100</v>
      </c>
      <c r="Q358">
        <v>50</v>
      </c>
      <c r="R358" t="s">
        <v>344</v>
      </c>
      <c r="S358">
        <v>0.5</v>
      </c>
      <c r="T358">
        <v>0.5</v>
      </c>
      <c r="U358">
        <v>25</v>
      </c>
      <c r="AA358">
        <v>0</v>
      </c>
    </row>
    <row r="359" spans="1:27" ht="15">
      <c r="A359" t="s">
        <v>636</v>
      </c>
      <c r="B359" t="s">
        <v>629</v>
      </c>
      <c r="C359" t="s">
        <v>630</v>
      </c>
      <c r="D359">
        <v>1.16423130841121</v>
      </c>
      <c r="E359" t="s">
        <v>75</v>
      </c>
      <c r="F359" t="s">
        <v>76</v>
      </c>
      <c r="G359" t="s">
        <v>63</v>
      </c>
      <c r="H359" t="s">
        <v>64</v>
      </c>
      <c r="I359" t="s">
        <v>65</v>
      </c>
      <c r="J359">
        <v>15</v>
      </c>
      <c r="K359">
        <v>0.0163</v>
      </c>
      <c r="L359" t="s">
        <v>215</v>
      </c>
      <c r="M359" t="s">
        <v>215</v>
      </c>
      <c r="N359">
        <v>50</v>
      </c>
      <c r="O359">
        <v>71.4252336449</v>
      </c>
      <c r="P359">
        <v>85.7009345794</v>
      </c>
      <c r="Q359">
        <v>42.8504672897</v>
      </c>
      <c r="R359" t="s">
        <v>344</v>
      </c>
      <c r="S359">
        <v>0.5</v>
      </c>
      <c r="T359">
        <v>0.5</v>
      </c>
      <c r="U359">
        <v>21.4252336449</v>
      </c>
      <c r="AA359">
        <v>0</v>
      </c>
    </row>
    <row r="360" spans="1:27" ht="15">
      <c r="A360" t="s">
        <v>637</v>
      </c>
      <c r="B360" t="s">
        <v>629</v>
      </c>
      <c r="C360" t="s">
        <v>630</v>
      </c>
      <c r="D360">
        <v>1.2225</v>
      </c>
      <c r="E360" t="s">
        <v>78</v>
      </c>
      <c r="F360" t="s">
        <v>79</v>
      </c>
      <c r="G360" t="s">
        <v>63</v>
      </c>
      <c r="H360" t="s">
        <v>64</v>
      </c>
      <c r="I360" t="s">
        <v>65</v>
      </c>
      <c r="J360">
        <v>16</v>
      </c>
      <c r="K360">
        <v>0.0163</v>
      </c>
      <c r="L360" t="s">
        <v>215</v>
      </c>
      <c r="M360" t="s">
        <v>215</v>
      </c>
      <c r="N360">
        <v>50</v>
      </c>
      <c r="O360">
        <v>75</v>
      </c>
      <c r="P360">
        <v>100</v>
      </c>
      <c r="Q360">
        <v>50</v>
      </c>
      <c r="R360" t="s">
        <v>344</v>
      </c>
      <c r="S360">
        <v>0.5</v>
      </c>
      <c r="T360">
        <v>0.5</v>
      </c>
      <c r="U360">
        <v>25</v>
      </c>
      <c r="AA360">
        <v>0</v>
      </c>
    </row>
    <row r="361" spans="1:27" ht="15">
      <c r="A361" t="s">
        <v>638</v>
      </c>
      <c r="B361" t="s">
        <v>629</v>
      </c>
      <c r="C361" t="s">
        <v>630</v>
      </c>
      <c r="D361">
        <v>0.974191588785046</v>
      </c>
      <c r="E361" t="s">
        <v>82</v>
      </c>
      <c r="F361" t="s">
        <v>83</v>
      </c>
      <c r="G361" t="s">
        <v>63</v>
      </c>
      <c r="H361" t="s">
        <v>64</v>
      </c>
      <c r="I361" t="s">
        <v>65</v>
      </c>
      <c r="J361">
        <v>17</v>
      </c>
      <c r="K361">
        <v>0.0163</v>
      </c>
      <c r="L361" t="s">
        <v>215</v>
      </c>
      <c r="M361" t="s">
        <v>215</v>
      </c>
      <c r="N361">
        <v>50</v>
      </c>
      <c r="O361">
        <v>59.7663551402</v>
      </c>
      <c r="P361">
        <v>39.0654205607</v>
      </c>
      <c r="Q361">
        <v>19.5327102804</v>
      </c>
      <c r="R361" t="s">
        <v>344</v>
      </c>
      <c r="S361">
        <v>0.5</v>
      </c>
      <c r="T361">
        <v>0.5</v>
      </c>
      <c r="U361">
        <v>9.76635514019</v>
      </c>
      <c r="AA361">
        <v>0</v>
      </c>
    </row>
    <row r="362" spans="1:27" ht="15">
      <c r="A362" t="s">
        <v>639</v>
      </c>
      <c r="B362" t="s">
        <v>629</v>
      </c>
      <c r="C362" t="s">
        <v>630</v>
      </c>
      <c r="D362">
        <v>1.2225</v>
      </c>
      <c r="E362" t="s">
        <v>86</v>
      </c>
      <c r="F362" t="s">
        <v>87</v>
      </c>
      <c r="G362" t="s">
        <v>63</v>
      </c>
      <c r="H362" t="s">
        <v>64</v>
      </c>
      <c r="I362" t="s">
        <v>65</v>
      </c>
      <c r="J362">
        <v>18</v>
      </c>
      <c r="K362">
        <v>0.0163</v>
      </c>
      <c r="L362" t="s">
        <v>215</v>
      </c>
      <c r="M362" t="s">
        <v>215</v>
      </c>
      <c r="N362">
        <v>50</v>
      </c>
      <c r="O362">
        <v>75</v>
      </c>
      <c r="P362">
        <v>100</v>
      </c>
      <c r="Q362">
        <v>50</v>
      </c>
      <c r="R362" t="s">
        <v>344</v>
      </c>
      <c r="S362">
        <v>0.5</v>
      </c>
      <c r="T362">
        <v>0.5</v>
      </c>
      <c r="U362">
        <v>25</v>
      </c>
      <c r="AA362">
        <v>0</v>
      </c>
    </row>
    <row r="363" spans="1:27" ht="15">
      <c r="A363" t="s">
        <v>640</v>
      </c>
      <c r="B363" t="s">
        <v>629</v>
      </c>
      <c r="C363" t="s">
        <v>630</v>
      </c>
      <c r="D363">
        <v>1.11165420560747</v>
      </c>
      <c r="E363" t="s">
        <v>92</v>
      </c>
      <c r="F363" t="s">
        <v>93</v>
      </c>
      <c r="G363" t="s">
        <v>63</v>
      </c>
      <c r="H363" t="s">
        <v>94</v>
      </c>
      <c r="I363" t="s">
        <v>95</v>
      </c>
      <c r="J363">
        <v>20</v>
      </c>
      <c r="K363">
        <v>0.0186</v>
      </c>
      <c r="L363" t="s">
        <v>215</v>
      </c>
      <c r="M363" t="s">
        <v>215</v>
      </c>
      <c r="N363">
        <v>50</v>
      </c>
      <c r="O363">
        <v>59.7663551402</v>
      </c>
      <c r="P363">
        <v>39.0654205607</v>
      </c>
      <c r="Q363">
        <v>19.5327102804</v>
      </c>
      <c r="R363" t="s">
        <v>344</v>
      </c>
      <c r="S363">
        <v>0.5</v>
      </c>
      <c r="T363">
        <v>0.5</v>
      </c>
      <c r="U363">
        <v>9.76635514019</v>
      </c>
      <c r="AA363">
        <v>0</v>
      </c>
    </row>
    <row r="364" spans="1:27" ht="15">
      <c r="A364" t="s">
        <v>641</v>
      </c>
      <c r="B364" t="s">
        <v>629</v>
      </c>
      <c r="C364" t="s">
        <v>630</v>
      </c>
      <c r="D364">
        <v>1.39499999999999</v>
      </c>
      <c r="E364" t="s">
        <v>97</v>
      </c>
      <c r="F364" t="s">
        <v>98</v>
      </c>
      <c r="G364" t="s">
        <v>63</v>
      </c>
      <c r="H364" t="s">
        <v>94</v>
      </c>
      <c r="I364" t="s">
        <v>95</v>
      </c>
      <c r="J364">
        <v>21</v>
      </c>
      <c r="K364">
        <v>0.0186</v>
      </c>
      <c r="L364" t="s">
        <v>215</v>
      </c>
      <c r="M364" t="s">
        <v>215</v>
      </c>
      <c r="N364">
        <v>50</v>
      </c>
      <c r="O364">
        <v>75</v>
      </c>
      <c r="P364">
        <v>100</v>
      </c>
      <c r="Q364">
        <v>50</v>
      </c>
      <c r="R364" t="s">
        <v>344</v>
      </c>
      <c r="S364">
        <v>0.5</v>
      </c>
      <c r="T364">
        <v>0.5</v>
      </c>
      <c r="U364">
        <v>25</v>
      </c>
      <c r="AA364">
        <v>0</v>
      </c>
    </row>
    <row r="365" spans="1:27" ht="15">
      <c r="A365" t="s">
        <v>642</v>
      </c>
      <c r="B365" t="s">
        <v>629</v>
      </c>
      <c r="C365" t="s">
        <v>630</v>
      </c>
      <c r="D365">
        <v>1.39268224299065</v>
      </c>
      <c r="E365" t="s">
        <v>100</v>
      </c>
      <c r="F365" t="s">
        <v>101</v>
      </c>
      <c r="G365" t="s">
        <v>63</v>
      </c>
      <c r="H365" t="s">
        <v>94</v>
      </c>
      <c r="I365" t="s">
        <v>95</v>
      </c>
      <c r="J365">
        <v>22</v>
      </c>
      <c r="K365">
        <v>0.0186</v>
      </c>
      <c r="L365" t="s">
        <v>215</v>
      </c>
      <c r="M365" t="s">
        <v>215</v>
      </c>
      <c r="N365">
        <v>50</v>
      </c>
      <c r="O365">
        <v>74.8753894081</v>
      </c>
      <c r="P365">
        <v>99.5015576324</v>
      </c>
      <c r="Q365">
        <v>49.7507788162</v>
      </c>
      <c r="R365" t="s">
        <v>344</v>
      </c>
      <c r="S365">
        <v>0.5</v>
      </c>
      <c r="T365">
        <v>0.5</v>
      </c>
      <c r="U365">
        <v>24.8753894081</v>
      </c>
      <c r="AA365">
        <v>0</v>
      </c>
    </row>
    <row r="366" spans="1:27" ht="15">
      <c r="A366" t="s">
        <v>643</v>
      </c>
      <c r="B366" t="s">
        <v>629</v>
      </c>
      <c r="C366" t="s">
        <v>630</v>
      </c>
      <c r="D366">
        <v>1.39485514018691</v>
      </c>
      <c r="E366" t="s">
        <v>103</v>
      </c>
      <c r="F366" t="s">
        <v>104</v>
      </c>
      <c r="G366" t="s">
        <v>63</v>
      </c>
      <c r="H366" t="s">
        <v>94</v>
      </c>
      <c r="I366" t="s">
        <v>95</v>
      </c>
      <c r="J366">
        <v>23</v>
      </c>
      <c r="K366">
        <v>0.0186</v>
      </c>
      <c r="L366" t="s">
        <v>215</v>
      </c>
      <c r="M366" t="s">
        <v>215</v>
      </c>
      <c r="N366">
        <v>50</v>
      </c>
      <c r="O366">
        <v>74.992211838</v>
      </c>
      <c r="P366">
        <v>99.968847352</v>
      </c>
      <c r="Q366">
        <v>49.984423676</v>
      </c>
      <c r="R366" t="s">
        <v>344</v>
      </c>
      <c r="S366">
        <v>0.5</v>
      </c>
      <c r="T366">
        <v>0.5</v>
      </c>
      <c r="U366">
        <v>24.992211838</v>
      </c>
      <c r="AA366">
        <v>0</v>
      </c>
    </row>
    <row r="367" spans="1:27" ht="15">
      <c r="A367" t="s">
        <v>644</v>
      </c>
      <c r="B367" t="s">
        <v>629</v>
      </c>
      <c r="C367" t="s">
        <v>630</v>
      </c>
      <c r="D367">
        <v>1.39326168224299</v>
      </c>
      <c r="E367" t="s">
        <v>106</v>
      </c>
      <c r="F367" t="s">
        <v>107</v>
      </c>
      <c r="G367" t="s">
        <v>63</v>
      </c>
      <c r="H367" t="s">
        <v>94</v>
      </c>
      <c r="I367" t="s">
        <v>95</v>
      </c>
      <c r="J367">
        <v>24</v>
      </c>
      <c r="K367">
        <v>0.0186</v>
      </c>
      <c r="L367" t="s">
        <v>215</v>
      </c>
      <c r="M367" t="s">
        <v>215</v>
      </c>
      <c r="N367">
        <v>50</v>
      </c>
      <c r="O367">
        <v>74.9065420561</v>
      </c>
      <c r="P367">
        <v>99.6261682243</v>
      </c>
      <c r="Q367">
        <v>49.8130841121</v>
      </c>
      <c r="R367" t="s">
        <v>344</v>
      </c>
      <c r="S367">
        <v>0.5</v>
      </c>
      <c r="T367">
        <v>0.5</v>
      </c>
      <c r="U367">
        <v>24.9065420561</v>
      </c>
      <c r="AA367">
        <v>0</v>
      </c>
    </row>
    <row r="368" spans="1:27" ht="15">
      <c r="A368" t="s">
        <v>645</v>
      </c>
      <c r="B368" t="s">
        <v>629</v>
      </c>
      <c r="C368" t="s">
        <v>630</v>
      </c>
      <c r="D368">
        <v>1.11369912210694</v>
      </c>
      <c r="E368" t="s">
        <v>109</v>
      </c>
      <c r="F368" t="s">
        <v>110</v>
      </c>
      <c r="G368" t="s">
        <v>63</v>
      </c>
      <c r="H368" t="s">
        <v>94</v>
      </c>
      <c r="I368" t="s">
        <v>95</v>
      </c>
      <c r="J368">
        <v>25</v>
      </c>
      <c r="K368">
        <v>0.0186</v>
      </c>
      <c r="L368" t="s">
        <v>215</v>
      </c>
      <c r="M368" t="s">
        <v>215</v>
      </c>
      <c r="N368">
        <v>50</v>
      </c>
      <c r="O368">
        <v>59.8762968875</v>
      </c>
      <c r="P368">
        <v>39.5051875499</v>
      </c>
      <c r="Q368">
        <v>19.7525937749</v>
      </c>
      <c r="R368" t="s">
        <v>344</v>
      </c>
      <c r="S368">
        <v>0.5</v>
      </c>
      <c r="T368">
        <v>0.5</v>
      </c>
      <c r="U368">
        <v>9.87629688747</v>
      </c>
      <c r="AA368">
        <v>0</v>
      </c>
    </row>
    <row r="369" spans="1:27" ht="15">
      <c r="A369" t="s">
        <v>646</v>
      </c>
      <c r="B369" t="s">
        <v>629</v>
      </c>
      <c r="C369" t="s">
        <v>630</v>
      </c>
      <c r="D369">
        <v>1.30417289719626</v>
      </c>
      <c r="E369" t="s">
        <v>112</v>
      </c>
      <c r="F369" t="s">
        <v>113</v>
      </c>
      <c r="G369" t="s">
        <v>63</v>
      </c>
      <c r="H369" t="s">
        <v>94</v>
      </c>
      <c r="I369" t="s">
        <v>95</v>
      </c>
      <c r="J369">
        <v>26</v>
      </c>
      <c r="K369">
        <v>0.0186</v>
      </c>
      <c r="L369" t="s">
        <v>215</v>
      </c>
      <c r="M369" t="s">
        <v>215</v>
      </c>
      <c r="N369">
        <v>50</v>
      </c>
      <c r="O369">
        <v>70.1168224299</v>
      </c>
      <c r="P369">
        <v>80.4672897196</v>
      </c>
      <c r="Q369">
        <v>40.2336448598</v>
      </c>
      <c r="R369" t="s">
        <v>344</v>
      </c>
      <c r="S369">
        <v>0.5</v>
      </c>
      <c r="T369">
        <v>0.5</v>
      </c>
      <c r="U369">
        <v>20.1168224299</v>
      </c>
      <c r="AA369">
        <v>0</v>
      </c>
    </row>
    <row r="370" spans="1:27" ht="15">
      <c r="A370" t="s">
        <v>647</v>
      </c>
      <c r="B370" t="s">
        <v>629</v>
      </c>
      <c r="C370" t="s">
        <v>630</v>
      </c>
      <c r="D370">
        <v>1.085</v>
      </c>
      <c r="E370" t="s">
        <v>133</v>
      </c>
      <c r="F370" t="s">
        <v>134</v>
      </c>
      <c r="G370" t="s">
        <v>63</v>
      </c>
      <c r="H370" t="s">
        <v>118</v>
      </c>
      <c r="I370" t="s">
        <v>119</v>
      </c>
      <c r="J370">
        <v>32</v>
      </c>
      <c r="K370">
        <v>0.0217</v>
      </c>
      <c r="L370" t="s">
        <v>34</v>
      </c>
      <c r="M370" t="s">
        <v>35</v>
      </c>
      <c r="N370">
        <v>50</v>
      </c>
      <c r="O370">
        <v>50</v>
      </c>
      <c r="P370">
        <v>0</v>
      </c>
      <c r="Q370">
        <v>0</v>
      </c>
      <c r="R370" t="s">
        <v>344</v>
      </c>
      <c r="S370">
        <v>0.5</v>
      </c>
      <c r="T370">
        <v>1</v>
      </c>
      <c r="U370">
        <v>0</v>
      </c>
      <c r="V370" t="s">
        <v>36</v>
      </c>
      <c r="W370">
        <v>1</v>
      </c>
      <c r="Y370" t="s">
        <v>35</v>
      </c>
      <c r="Z370">
        <v>50</v>
      </c>
      <c r="AA370">
        <v>50</v>
      </c>
    </row>
    <row r="371" spans="1:27" ht="15">
      <c r="A371" t="s">
        <v>648</v>
      </c>
      <c r="B371" t="s">
        <v>629</v>
      </c>
      <c r="C371" t="s">
        <v>630</v>
      </c>
      <c r="D371">
        <v>1.25</v>
      </c>
      <c r="E371" t="s">
        <v>29</v>
      </c>
      <c r="F371" t="s">
        <v>30</v>
      </c>
      <c r="G371" t="s">
        <v>31</v>
      </c>
      <c r="H371" t="s">
        <v>32</v>
      </c>
      <c r="I371" t="s">
        <v>33</v>
      </c>
      <c r="J371">
        <v>4</v>
      </c>
      <c r="K371">
        <v>0.025</v>
      </c>
      <c r="L371" t="s">
        <v>34</v>
      </c>
      <c r="M371" t="s">
        <v>35</v>
      </c>
      <c r="N371">
        <v>50</v>
      </c>
      <c r="O371">
        <v>50</v>
      </c>
      <c r="P371">
        <v>0</v>
      </c>
      <c r="Q371">
        <v>0</v>
      </c>
      <c r="R371" t="s">
        <v>344</v>
      </c>
      <c r="S371">
        <v>0.5</v>
      </c>
      <c r="T371">
        <v>1</v>
      </c>
      <c r="U371">
        <v>0</v>
      </c>
      <c r="V371" t="s">
        <v>36</v>
      </c>
      <c r="W371">
        <v>1</v>
      </c>
      <c r="Y371" t="s">
        <v>35</v>
      </c>
      <c r="Z371">
        <v>50</v>
      </c>
      <c r="AA371">
        <v>50</v>
      </c>
    </row>
    <row r="372" spans="1:27" ht="15">
      <c r="A372" t="s">
        <v>649</v>
      </c>
      <c r="B372" t="s">
        <v>629</v>
      </c>
      <c r="C372" t="s">
        <v>630</v>
      </c>
      <c r="D372">
        <v>1.25</v>
      </c>
      <c r="E372" t="s">
        <v>38</v>
      </c>
      <c r="F372" t="s">
        <v>39</v>
      </c>
      <c r="G372" t="s">
        <v>31</v>
      </c>
      <c r="H372" t="s">
        <v>32</v>
      </c>
      <c r="I372" t="s">
        <v>33</v>
      </c>
      <c r="J372">
        <v>5</v>
      </c>
      <c r="K372">
        <v>0.025</v>
      </c>
      <c r="L372" t="s">
        <v>34</v>
      </c>
      <c r="M372" t="s">
        <v>35</v>
      </c>
      <c r="N372">
        <v>50</v>
      </c>
      <c r="O372">
        <v>50</v>
      </c>
      <c r="P372">
        <v>0</v>
      </c>
      <c r="Q372">
        <v>0</v>
      </c>
      <c r="R372" t="s">
        <v>344</v>
      </c>
      <c r="S372">
        <v>0.5</v>
      </c>
      <c r="T372">
        <v>1</v>
      </c>
      <c r="U372">
        <v>0</v>
      </c>
      <c r="V372" t="s">
        <v>36</v>
      </c>
      <c r="W372">
        <v>1</v>
      </c>
      <c r="Y372" t="s">
        <v>35</v>
      </c>
      <c r="Z372">
        <v>50</v>
      </c>
      <c r="AA372">
        <v>50</v>
      </c>
    </row>
    <row r="373" spans="1:27" ht="15">
      <c r="A373" t="s">
        <v>650</v>
      </c>
      <c r="B373" t="s">
        <v>629</v>
      </c>
      <c r="C373" t="s">
        <v>630</v>
      </c>
      <c r="D373">
        <v>1.25</v>
      </c>
      <c r="E373" t="s">
        <v>41</v>
      </c>
      <c r="F373" t="s">
        <v>42</v>
      </c>
      <c r="G373" t="s">
        <v>31</v>
      </c>
      <c r="H373" t="s">
        <v>32</v>
      </c>
      <c r="I373" t="s">
        <v>33</v>
      </c>
      <c r="J373">
        <v>6</v>
      </c>
      <c r="K373">
        <v>0.025</v>
      </c>
      <c r="L373" t="s">
        <v>34</v>
      </c>
      <c r="M373" t="s">
        <v>35</v>
      </c>
      <c r="N373">
        <v>50</v>
      </c>
      <c r="O373">
        <v>50</v>
      </c>
      <c r="P373">
        <v>0</v>
      </c>
      <c r="Q373">
        <v>0</v>
      </c>
      <c r="R373" t="s">
        <v>344</v>
      </c>
      <c r="S373">
        <v>0.5</v>
      </c>
      <c r="T373">
        <v>1</v>
      </c>
      <c r="U373">
        <v>0</v>
      </c>
      <c r="V373" t="s">
        <v>36</v>
      </c>
      <c r="W373">
        <v>1</v>
      </c>
      <c r="Y373" t="s">
        <v>35</v>
      </c>
      <c r="Z373">
        <v>50</v>
      </c>
      <c r="AA373">
        <v>50</v>
      </c>
    </row>
    <row r="374" spans="1:27" ht="15">
      <c r="A374" t="s">
        <v>651</v>
      </c>
      <c r="B374" t="s">
        <v>629</v>
      </c>
      <c r="C374" t="s">
        <v>630</v>
      </c>
      <c r="D374">
        <v>1.25</v>
      </c>
      <c r="E374" t="s">
        <v>44</v>
      </c>
      <c r="F374" t="s">
        <v>45</v>
      </c>
      <c r="G374" t="s">
        <v>31</v>
      </c>
      <c r="H374" t="s">
        <v>32</v>
      </c>
      <c r="I374" t="s">
        <v>33</v>
      </c>
      <c r="J374">
        <v>7</v>
      </c>
      <c r="K374">
        <v>0.025</v>
      </c>
      <c r="L374" t="s">
        <v>34</v>
      </c>
      <c r="M374" t="s">
        <v>35</v>
      </c>
      <c r="N374">
        <v>50</v>
      </c>
      <c r="O374">
        <v>50</v>
      </c>
      <c r="P374">
        <v>0</v>
      </c>
      <c r="Q374">
        <v>0</v>
      </c>
      <c r="R374" t="s">
        <v>344</v>
      </c>
      <c r="S374">
        <v>0.5</v>
      </c>
      <c r="T374">
        <v>1</v>
      </c>
      <c r="U374">
        <v>0</v>
      </c>
      <c r="V374" t="s">
        <v>36</v>
      </c>
      <c r="W374">
        <v>1</v>
      </c>
      <c r="Y374" t="s">
        <v>35</v>
      </c>
      <c r="Z374">
        <v>50</v>
      </c>
      <c r="AA374">
        <v>50</v>
      </c>
    </row>
    <row r="375" spans="1:27" ht="15">
      <c r="A375" t="s">
        <v>652</v>
      </c>
      <c r="B375" t="s">
        <v>629</v>
      </c>
      <c r="C375" t="s">
        <v>630</v>
      </c>
      <c r="D375">
        <v>0</v>
      </c>
      <c r="E375" t="s">
        <v>47</v>
      </c>
      <c r="F375" t="s">
        <v>48</v>
      </c>
      <c r="G375" t="s">
        <v>31</v>
      </c>
      <c r="H375" t="s">
        <v>32</v>
      </c>
      <c r="I375" t="s">
        <v>33</v>
      </c>
      <c r="J375">
        <v>8</v>
      </c>
      <c r="K375">
        <v>0.025</v>
      </c>
      <c r="L375" t="s">
        <v>34</v>
      </c>
      <c r="M375" t="s">
        <v>35</v>
      </c>
      <c r="N375">
        <v>0</v>
      </c>
      <c r="O375">
        <v>0</v>
      </c>
      <c r="P375">
        <v>0</v>
      </c>
      <c r="Q375">
        <v>0</v>
      </c>
      <c r="R375" t="s">
        <v>344</v>
      </c>
      <c r="S375">
        <v>0.5</v>
      </c>
      <c r="T375">
        <v>1</v>
      </c>
      <c r="U375">
        <v>0</v>
      </c>
      <c r="V375" t="s">
        <v>84</v>
      </c>
      <c r="W375">
        <v>0</v>
      </c>
      <c r="Y375" t="s">
        <v>35</v>
      </c>
      <c r="Z375">
        <v>50</v>
      </c>
      <c r="AA375">
        <v>0</v>
      </c>
    </row>
    <row r="376" spans="1:27" ht="15">
      <c r="A376" t="s">
        <v>653</v>
      </c>
      <c r="B376" t="s">
        <v>629</v>
      </c>
      <c r="C376" t="s">
        <v>630</v>
      </c>
      <c r="D376">
        <v>0</v>
      </c>
      <c r="E376" t="s">
        <v>50</v>
      </c>
      <c r="F376" t="s">
        <v>51</v>
      </c>
      <c r="G376" t="s">
        <v>31</v>
      </c>
      <c r="H376" t="s">
        <v>52</v>
      </c>
      <c r="I376" t="s">
        <v>53</v>
      </c>
      <c r="J376">
        <v>9</v>
      </c>
      <c r="K376">
        <v>0.0417</v>
      </c>
      <c r="L376" t="s">
        <v>34</v>
      </c>
      <c r="N376">
        <v>0</v>
      </c>
      <c r="O376">
        <v>0</v>
      </c>
      <c r="P376">
        <v>0</v>
      </c>
      <c r="Q376">
        <v>0</v>
      </c>
      <c r="R376" t="s">
        <v>344</v>
      </c>
      <c r="S376">
        <v>0.5</v>
      </c>
      <c r="T376">
        <v>1</v>
      </c>
      <c r="U376">
        <v>0</v>
      </c>
      <c r="W376">
        <v>0</v>
      </c>
      <c r="X376">
        <v>0</v>
      </c>
      <c r="Z376">
        <v>0</v>
      </c>
      <c r="AA376">
        <v>0</v>
      </c>
    </row>
    <row r="377" spans="1:27" ht="15">
      <c r="A377" t="s">
        <v>654</v>
      </c>
      <c r="B377" t="s">
        <v>629</v>
      </c>
      <c r="C377" t="s">
        <v>630</v>
      </c>
      <c r="D377">
        <v>1.39</v>
      </c>
      <c r="E377" t="s">
        <v>55</v>
      </c>
      <c r="F377" t="s">
        <v>56</v>
      </c>
      <c r="G377" t="s">
        <v>31</v>
      </c>
      <c r="H377" t="s">
        <v>52</v>
      </c>
      <c r="I377" t="s">
        <v>53</v>
      </c>
      <c r="J377">
        <v>10</v>
      </c>
      <c r="K377">
        <v>0.0417</v>
      </c>
      <c r="L377" t="s">
        <v>34</v>
      </c>
      <c r="M377" t="s">
        <v>73</v>
      </c>
      <c r="N377">
        <v>33.3333333333</v>
      </c>
      <c r="O377">
        <v>33.3333333333</v>
      </c>
      <c r="P377">
        <v>0</v>
      </c>
      <c r="Q377">
        <v>0</v>
      </c>
      <c r="R377" t="s">
        <v>344</v>
      </c>
      <c r="S377">
        <v>0.5</v>
      </c>
      <c r="T377">
        <v>1</v>
      </c>
      <c r="U377">
        <v>0</v>
      </c>
      <c r="W377">
        <v>0</v>
      </c>
      <c r="X377">
        <v>2</v>
      </c>
      <c r="Y377" t="s">
        <v>73</v>
      </c>
      <c r="Z377">
        <v>50</v>
      </c>
      <c r="AA377">
        <v>33.3333333333</v>
      </c>
    </row>
    <row r="378" spans="1:27" ht="15">
      <c r="A378" t="s">
        <v>655</v>
      </c>
      <c r="B378" t="s">
        <v>629</v>
      </c>
      <c r="C378" t="s">
        <v>630</v>
      </c>
      <c r="D378">
        <v>2.085</v>
      </c>
      <c r="E378" t="s">
        <v>58</v>
      </c>
      <c r="F378" t="s">
        <v>59</v>
      </c>
      <c r="G378" t="s">
        <v>31</v>
      </c>
      <c r="H378" t="s">
        <v>52</v>
      </c>
      <c r="I378" t="s">
        <v>53</v>
      </c>
      <c r="J378">
        <v>11</v>
      </c>
      <c r="K378">
        <v>0.0417</v>
      </c>
      <c r="L378" t="s">
        <v>34</v>
      </c>
      <c r="M378" t="s">
        <v>35</v>
      </c>
      <c r="N378">
        <v>50</v>
      </c>
      <c r="O378">
        <v>50</v>
      </c>
      <c r="P378">
        <v>0</v>
      </c>
      <c r="Q378">
        <v>0</v>
      </c>
      <c r="R378" t="s">
        <v>344</v>
      </c>
      <c r="S378">
        <v>0.5</v>
      </c>
      <c r="T378">
        <v>1</v>
      </c>
      <c r="U378">
        <v>0</v>
      </c>
      <c r="V378" t="s">
        <v>36</v>
      </c>
      <c r="W378">
        <v>1</v>
      </c>
      <c r="Y378" t="s">
        <v>35</v>
      </c>
      <c r="Z378">
        <v>50</v>
      </c>
      <c r="AA378">
        <v>50</v>
      </c>
    </row>
    <row r="379" spans="1:27" ht="15">
      <c r="A379" t="s">
        <v>656</v>
      </c>
      <c r="B379" t="s">
        <v>629</v>
      </c>
      <c r="C379" t="s">
        <v>630</v>
      </c>
      <c r="D379">
        <v>0</v>
      </c>
      <c r="E379" t="s">
        <v>154</v>
      </c>
      <c r="F379" t="s">
        <v>155</v>
      </c>
      <c r="G379" t="s">
        <v>63</v>
      </c>
      <c r="H379" t="s">
        <v>151</v>
      </c>
      <c r="I379" t="s">
        <v>152</v>
      </c>
      <c r="J379">
        <v>38</v>
      </c>
      <c r="K379">
        <v>0.0433</v>
      </c>
      <c r="L379" t="s">
        <v>34</v>
      </c>
      <c r="M379" t="s">
        <v>35</v>
      </c>
      <c r="N379">
        <v>0</v>
      </c>
      <c r="O379">
        <v>0</v>
      </c>
      <c r="P379">
        <v>0</v>
      </c>
      <c r="Q379">
        <v>0</v>
      </c>
      <c r="R379" t="s">
        <v>344</v>
      </c>
      <c r="S379">
        <v>0.5</v>
      </c>
      <c r="T379">
        <v>1</v>
      </c>
      <c r="U379">
        <v>0</v>
      </c>
      <c r="V379" t="s">
        <v>80</v>
      </c>
      <c r="W379">
        <v>0</v>
      </c>
      <c r="Y379" t="s">
        <v>35</v>
      </c>
      <c r="Z379">
        <v>50</v>
      </c>
      <c r="AA379">
        <v>0</v>
      </c>
    </row>
    <row r="380" spans="1:27" ht="15">
      <c r="A380" t="s">
        <v>657</v>
      </c>
      <c r="B380" t="s">
        <v>629</v>
      </c>
      <c r="C380" t="s">
        <v>630</v>
      </c>
      <c r="D380">
        <v>0</v>
      </c>
      <c r="E380" t="s">
        <v>149</v>
      </c>
      <c r="F380" t="s">
        <v>150</v>
      </c>
      <c r="G380" t="s">
        <v>63</v>
      </c>
      <c r="H380" t="s">
        <v>151</v>
      </c>
      <c r="I380" t="s">
        <v>152</v>
      </c>
      <c r="J380">
        <v>37</v>
      </c>
      <c r="K380">
        <v>0.0433</v>
      </c>
      <c r="L380" t="s">
        <v>34</v>
      </c>
      <c r="M380" t="s">
        <v>66</v>
      </c>
      <c r="N380">
        <v>0</v>
      </c>
      <c r="O380">
        <v>0</v>
      </c>
      <c r="P380">
        <v>0</v>
      </c>
      <c r="Q380">
        <v>0</v>
      </c>
      <c r="R380" t="s">
        <v>344</v>
      </c>
      <c r="S380">
        <v>0.5</v>
      </c>
      <c r="T380">
        <v>1</v>
      </c>
      <c r="U380">
        <v>0</v>
      </c>
      <c r="V380" t="s">
        <v>84</v>
      </c>
      <c r="W380">
        <v>0</v>
      </c>
      <c r="Y380" t="s">
        <v>66</v>
      </c>
      <c r="Z380">
        <v>33.33</v>
      </c>
      <c r="AA380">
        <v>0</v>
      </c>
    </row>
    <row r="381" spans="1:27" ht="15">
      <c r="A381" t="s">
        <v>658</v>
      </c>
      <c r="B381" t="s">
        <v>629</v>
      </c>
      <c r="C381" t="s">
        <v>630</v>
      </c>
      <c r="D381">
        <v>0.543279</v>
      </c>
      <c r="E381" t="s">
        <v>89</v>
      </c>
      <c r="F381" t="s">
        <v>90</v>
      </c>
      <c r="G381" t="s">
        <v>63</v>
      </c>
      <c r="H381" t="s">
        <v>64</v>
      </c>
      <c r="I381" t="s">
        <v>65</v>
      </c>
      <c r="J381">
        <v>19</v>
      </c>
      <c r="K381">
        <v>0.0163</v>
      </c>
      <c r="L381" t="s">
        <v>34</v>
      </c>
      <c r="M381" t="s">
        <v>66</v>
      </c>
      <c r="N381">
        <v>33.33</v>
      </c>
      <c r="O381">
        <v>33.33</v>
      </c>
      <c r="P381">
        <v>0</v>
      </c>
      <c r="Q381">
        <v>0</v>
      </c>
      <c r="R381" t="s">
        <v>344</v>
      </c>
      <c r="S381">
        <v>0.5</v>
      </c>
      <c r="T381">
        <v>1</v>
      </c>
      <c r="U381">
        <v>0</v>
      </c>
      <c r="V381" t="s">
        <v>36</v>
      </c>
      <c r="W381">
        <v>1</v>
      </c>
      <c r="Y381" t="s">
        <v>66</v>
      </c>
      <c r="Z381">
        <v>33.33</v>
      </c>
      <c r="AA381">
        <v>33.33</v>
      </c>
    </row>
    <row r="382" spans="1:27" ht="15">
      <c r="A382" t="s">
        <v>659</v>
      </c>
      <c r="B382" t="s">
        <v>629</v>
      </c>
      <c r="C382" t="s">
        <v>630</v>
      </c>
      <c r="D382">
        <v>0</v>
      </c>
      <c r="E382" t="s">
        <v>157</v>
      </c>
      <c r="F382" t="s">
        <v>158</v>
      </c>
      <c r="G382" t="s">
        <v>63</v>
      </c>
      <c r="H382" t="s">
        <v>151</v>
      </c>
      <c r="I382" t="s">
        <v>152</v>
      </c>
      <c r="J382">
        <v>39</v>
      </c>
      <c r="K382">
        <v>0.0433</v>
      </c>
      <c r="L382" t="s">
        <v>34</v>
      </c>
      <c r="M382" t="s">
        <v>35</v>
      </c>
      <c r="N382">
        <v>0</v>
      </c>
      <c r="O382">
        <v>0</v>
      </c>
      <c r="P382">
        <v>0</v>
      </c>
      <c r="Q382">
        <v>0</v>
      </c>
      <c r="R382" t="s">
        <v>344</v>
      </c>
      <c r="S382">
        <v>0.5</v>
      </c>
      <c r="T382">
        <v>1</v>
      </c>
      <c r="U382">
        <v>0</v>
      </c>
      <c r="V382" t="s">
        <v>80</v>
      </c>
      <c r="W382">
        <v>0</v>
      </c>
      <c r="Y382" t="s">
        <v>35</v>
      </c>
      <c r="Z382">
        <v>50</v>
      </c>
      <c r="AA382">
        <v>0</v>
      </c>
    </row>
    <row r="383" spans="1:27" ht="15">
      <c r="A383" t="s">
        <v>660</v>
      </c>
      <c r="B383" t="s">
        <v>629</v>
      </c>
      <c r="C383" t="s">
        <v>630</v>
      </c>
      <c r="D383">
        <v>0</v>
      </c>
      <c r="E383" t="s">
        <v>146</v>
      </c>
      <c r="F383" t="s">
        <v>147</v>
      </c>
      <c r="G383" t="s">
        <v>63</v>
      </c>
      <c r="H383" t="s">
        <v>52</v>
      </c>
      <c r="I383" t="s">
        <v>138</v>
      </c>
      <c r="J383">
        <v>36</v>
      </c>
      <c r="K383">
        <v>0.0325</v>
      </c>
      <c r="L383" t="s">
        <v>34</v>
      </c>
      <c r="N383">
        <v>0</v>
      </c>
      <c r="O383">
        <v>0</v>
      </c>
      <c r="P383">
        <v>0</v>
      </c>
      <c r="Q383">
        <v>0</v>
      </c>
      <c r="R383" t="s">
        <v>344</v>
      </c>
      <c r="S383">
        <v>0.5</v>
      </c>
      <c r="T383">
        <v>1</v>
      </c>
      <c r="U383">
        <v>0</v>
      </c>
      <c r="V383" t="s">
        <v>80</v>
      </c>
      <c r="W383">
        <v>0</v>
      </c>
      <c r="Z383">
        <v>0</v>
      </c>
      <c r="AA383">
        <v>0</v>
      </c>
    </row>
    <row r="384" spans="1:27" ht="15">
      <c r="A384" t="s">
        <v>661</v>
      </c>
      <c r="B384" t="s">
        <v>629</v>
      </c>
      <c r="C384" t="s">
        <v>630</v>
      </c>
      <c r="D384">
        <v>0</v>
      </c>
      <c r="E384" t="s">
        <v>116</v>
      </c>
      <c r="F384" t="s">
        <v>117</v>
      </c>
      <c r="G384" t="s">
        <v>63</v>
      </c>
      <c r="H384" t="s">
        <v>118</v>
      </c>
      <c r="I384" t="s">
        <v>119</v>
      </c>
      <c r="J384">
        <v>27</v>
      </c>
      <c r="K384">
        <v>0.0217</v>
      </c>
      <c r="L384" t="s">
        <v>34</v>
      </c>
      <c r="M384" t="s">
        <v>35</v>
      </c>
      <c r="N384">
        <v>0</v>
      </c>
      <c r="O384">
        <v>0</v>
      </c>
      <c r="P384">
        <v>0</v>
      </c>
      <c r="Q384">
        <v>0</v>
      </c>
      <c r="R384" t="s">
        <v>344</v>
      </c>
      <c r="S384">
        <v>0.5</v>
      </c>
      <c r="T384">
        <v>1</v>
      </c>
      <c r="U384">
        <v>0</v>
      </c>
      <c r="V384" t="s">
        <v>84</v>
      </c>
      <c r="W384">
        <v>0</v>
      </c>
      <c r="Y384" t="s">
        <v>35</v>
      </c>
      <c r="Z384">
        <v>50</v>
      </c>
      <c r="AA384">
        <v>0</v>
      </c>
    </row>
    <row r="385" spans="1:27" ht="15">
      <c r="A385" t="s">
        <v>662</v>
      </c>
      <c r="B385" t="s">
        <v>629</v>
      </c>
      <c r="C385" t="s">
        <v>630</v>
      </c>
      <c r="D385">
        <v>0</v>
      </c>
      <c r="E385" t="s">
        <v>121</v>
      </c>
      <c r="F385" t="s">
        <v>122</v>
      </c>
      <c r="G385" t="s">
        <v>63</v>
      </c>
      <c r="H385" t="s">
        <v>118</v>
      </c>
      <c r="I385" t="s">
        <v>119</v>
      </c>
      <c r="J385">
        <v>28</v>
      </c>
      <c r="K385">
        <v>0.0217</v>
      </c>
      <c r="L385" t="s">
        <v>34</v>
      </c>
      <c r="M385" t="s">
        <v>35</v>
      </c>
      <c r="N385">
        <v>0</v>
      </c>
      <c r="O385">
        <v>0</v>
      </c>
      <c r="P385">
        <v>0</v>
      </c>
      <c r="Q385">
        <v>0</v>
      </c>
      <c r="R385" t="s">
        <v>344</v>
      </c>
      <c r="S385">
        <v>0.5</v>
      </c>
      <c r="T385">
        <v>1</v>
      </c>
      <c r="U385">
        <v>0</v>
      </c>
      <c r="V385" t="s">
        <v>84</v>
      </c>
      <c r="W385">
        <v>0</v>
      </c>
      <c r="Y385" t="s">
        <v>35</v>
      </c>
      <c r="Z385">
        <v>50</v>
      </c>
      <c r="AA385">
        <v>0</v>
      </c>
    </row>
    <row r="386" spans="1:27" ht="15">
      <c r="A386" t="s">
        <v>663</v>
      </c>
      <c r="B386" t="s">
        <v>629</v>
      </c>
      <c r="C386" t="s">
        <v>630</v>
      </c>
      <c r="D386">
        <v>1.085</v>
      </c>
      <c r="E386" t="s">
        <v>124</v>
      </c>
      <c r="F386" t="s">
        <v>125</v>
      </c>
      <c r="G386" t="s">
        <v>63</v>
      </c>
      <c r="H386" t="s">
        <v>118</v>
      </c>
      <c r="I386" t="s">
        <v>119</v>
      </c>
      <c r="J386">
        <v>29</v>
      </c>
      <c r="K386">
        <v>0.0217</v>
      </c>
      <c r="L386" t="s">
        <v>34</v>
      </c>
      <c r="M386" t="s">
        <v>35</v>
      </c>
      <c r="N386">
        <v>50</v>
      </c>
      <c r="O386">
        <v>50</v>
      </c>
      <c r="P386">
        <v>0</v>
      </c>
      <c r="Q386">
        <v>0</v>
      </c>
      <c r="R386" t="s">
        <v>344</v>
      </c>
      <c r="S386">
        <v>0.5</v>
      </c>
      <c r="T386">
        <v>1</v>
      </c>
      <c r="U386">
        <v>0</v>
      </c>
      <c r="V386" t="s">
        <v>36</v>
      </c>
      <c r="W386">
        <v>1</v>
      </c>
      <c r="Y386" t="s">
        <v>35</v>
      </c>
      <c r="Z386">
        <v>50</v>
      </c>
      <c r="AA386">
        <v>50</v>
      </c>
    </row>
    <row r="387" spans="1:27" ht="15">
      <c r="A387" t="s">
        <v>664</v>
      </c>
      <c r="B387" t="s">
        <v>629</v>
      </c>
      <c r="C387" t="s">
        <v>630</v>
      </c>
      <c r="D387">
        <v>0</v>
      </c>
      <c r="E387" t="s">
        <v>127</v>
      </c>
      <c r="F387" t="s">
        <v>128</v>
      </c>
      <c r="G387" t="s">
        <v>63</v>
      </c>
      <c r="H387" t="s">
        <v>118</v>
      </c>
      <c r="I387" t="s">
        <v>119</v>
      </c>
      <c r="J387">
        <v>30</v>
      </c>
      <c r="K387">
        <v>0.0217</v>
      </c>
      <c r="L387" t="s">
        <v>34</v>
      </c>
      <c r="M387" t="s">
        <v>35</v>
      </c>
      <c r="N387">
        <v>0</v>
      </c>
      <c r="O387">
        <v>0</v>
      </c>
      <c r="P387">
        <v>0</v>
      </c>
      <c r="Q387">
        <v>0</v>
      </c>
      <c r="R387" t="s">
        <v>344</v>
      </c>
      <c r="S387">
        <v>0.5</v>
      </c>
      <c r="T387">
        <v>1</v>
      </c>
      <c r="U387">
        <v>0</v>
      </c>
      <c r="V387" t="s">
        <v>80</v>
      </c>
      <c r="W387">
        <v>0</v>
      </c>
      <c r="Y387" t="s">
        <v>35</v>
      </c>
      <c r="Z387">
        <v>50</v>
      </c>
      <c r="AA387">
        <v>0</v>
      </c>
    </row>
    <row r="388" spans="1:27" ht="15">
      <c r="A388" t="s">
        <v>665</v>
      </c>
      <c r="B388" t="s">
        <v>629</v>
      </c>
      <c r="C388" t="s">
        <v>630</v>
      </c>
      <c r="D388">
        <v>0</v>
      </c>
      <c r="E388" t="s">
        <v>130</v>
      </c>
      <c r="F388" t="s">
        <v>131</v>
      </c>
      <c r="G388" t="s">
        <v>63</v>
      </c>
      <c r="H388" t="s">
        <v>118</v>
      </c>
      <c r="I388" t="s">
        <v>119</v>
      </c>
      <c r="J388">
        <v>31</v>
      </c>
      <c r="K388">
        <v>0.0217</v>
      </c>
      <c r="L388" t="s">
        <v>34</v>
      </c>
      <c r="M388" t="s">
        <v>35</v>
      </c>
      <c r="N388">
        <v>0</v>
      </c>
      <c r="O388">
        <v>0</v>
      </c>
      <c r="P388">
        <v>0</v>
      </c>
      <c r="Q388">
        <v>0</v>
      </c>
      <c r="R388" t="s">
        <v>344</v>
      </c>
      <c r="S388">
        <v>0.5</v>
      </c>
      <c r="T388">
        <v>1</v>
      </c>
      <c r="U388">
        <v>0</v>
      </c>
      <c r="V388" t="s">
        <v>80</v>
      </c>
      <c r="W388">
        <v>0</v>
      </c>
      <c r="Y388" t="s">
        <v>35</v>
      </c>
      <c r="Z388">
        <v>50</v>
      </c>
      <c r="AA388">
        <v>0</v>
      </c>
    </row>
    <row r="389" spans="1:27" ht="15">
      <c r="A389" t="s">
        <v>666</v>
      </c>
      <c r="B389" t="s">
        <v>629</v>
      </c>
      <c r="C389" t="s">
        <v>630</v>
      </c>
      <c r="D389">
        <v>1.109889</v>
      </c>
      <c r="E389" t="s">
        <v>160</v>
      </c>
      <c r="F389" t="s">
        <v>161</v>
      </c>
      <c r="G389" t="s">
        <v>162</v>
      </c>
      <c r="I389" t="s">
        <v>163</v>
      </c>
      <c r="J389">
        <v>1</v>
      </c>
      <c r="K389">
        <v>0.0333</v>
      </c>
      <c r="L389" t="s">
        <v>34</v>
      </c>
      <c r="M389" t="s">
        <v>164</v>
      </c>
      <c r="N389">
        <v>33.33</v>
      </c>
      <c r="O389">
        <v>33.33</v>
      </c>
      <c r="P389">
        <v>0</v>
      </c>
      <c r="Q389">
        <v>0</v>
      </c>
      <c r="R389" t="s">
        <v>344</v>
      </c>
      <c r="S389">
        <v>0.5</v>
      </c>
      <c r="T389">
        <v>1</v>
      </c>
      <c r="U389">
        <v>0</v>
      </c>
      <c r="W389">
        <v>0</v>
      </c>
      <c r="X389">
        <v>33.33</v>
      </c>
      <c r="Z389">
        <v>0</v>
      </c>
      <c r="AA389">
        <v>33.33</v>
      </c>
    </row>
    <row r="390" spans="1:27" ht="15">
      <c r="A390" t="s">
        <v>667</v>
      </c>
      <c r="B390" t="s">
        <v>629</v>
      </c>
      <c r="C390" t="s">
        <v>630</v>
      </c>
      <c r="D390">
        <v>3.0636</v>
      </c>
      <c r="E390" t="s">
        <v>166</v>
      </c>
      <c r="F390" t="s">
        <v>167</v>
      </c>
      <c r="G390" t="s">
        <v>162</v>
      </c>
      <c r="I390" t="s">
        <v>163</v>
      </c>
      <c r="J390">
        <v>2</v>
      </c>
      <c r="K390">
        <v>0.0333</v>
      </c>
      <c r="L390" t="s">
        <v>34</v>
      </c>
      <c r="M390" t="s">
        <v>164</v>
      </c>
      <c r="N390">
        <v>92</v>
      </c>
      <c r="O390">
        <v>92</v>
      </c>
      <c r="P390">
        <v>0</v>
      </c>
      <c r="Q390">
        <v>0</v>
      </c>
      <c r="R390" t="s">
        <v>344</v>
      </c>
      <c r="S390">
        <v>0.5</v>
      </c>
      <c r="T390">
        <v>1</v>
      </c>
      <c r="U390">
        <v>0</v>
      </c>
      <c r="W390">
        <v>0</v>
      </c>
      <c r="X390">
        <v>92</v>
      </c>
      <c r="Z390">
        <v>0</v>
      </c>
      <c r="AA390">
        <v>92</v>
      </c>
    </row>
    <row r="391" spans="1:27" ht="15">
      <c r="A391" t="s">
        <v>668</v>
      </c>
      <c r="B391" t="s">
        <v>629</v>
      </c>
      <c r="C391" t="s">
        <v>630</v>
      </c>
      <c r="D391">
        <v>0</v>
      </c>
      <c r="E391" t="s">
        <v>169</v>
      </c>
      <c r="F391" t="s">
        <v>170</v>
      </c>
      <c r="G391" t="s">
        <v>162</v>
      </c>
      <c r="I391" t="s">
        <v>163</v>
      </c>
      <c r="J391">
        <v>3</v>
      </c>
      <c r="K391">
        <v>0.0333</v>
      </c>
      <c r="L391" t="s">
        <v>34</v>
      </c>
      <c r="M391" t="s">
        <v>164</v>
      </c>
      <c r="N391">
        <v>0</v>
      </c>
      <c r="O391">
        <v>0</v>
      </c>
      <c r="P391">
        <v>0</v>
      </c>
      <c r="Q391">
        <v>0</v>
      </c>
      <c r="R391" t="s">
        <v>344</v>
      </c>
      <c r="S391">
        <v>0.5</v>
      </c>
      <c r="T391">
        <v>1</v>
      </c>
      <c r="U391">
        <v>0</v>
      </c>
      <c r="W391">
        <v>0</v>
      </c>
      <c r="X391">
        <v>0</v>
      </c>
      <c r="Z391">
        <v>0</v>
      </c>
      <c r="AA391">
        <v>0</v>
      </c>
    </row>
    <row r="392" spans="1:27" ht="15">
      <c r="A392" t="s">
        <v>693</v>
      </c>
      <c r="B392" t="s">
        <v>670</v>
      </c>
      <c r="C392" t="s">
        <v>671</v>
      </c>
      <c r="D392">
        <v>2.5</v>
      </c>
      <c r="E392" t="s">
        <v>29</v>
      </c>
      <c r="F392" t="s">
        <v>30</v>
      </c>
      <c r="G392" t="s">
        <v>31</v>
      </c>
      <c r="H392" t="s">
        <v>32</v>
      </c>
      <c r="I392" t="s">
        <v>33</v>
      </c>
      <c r="J392">
        <v>4</v>
      </c>
      <c r="K392">
        <v>0.025</v>
      </c>
      <c r="L392" t="s">
        <v>215</v>
      </c>
      <c r="M392" t="s">
        <v>215</v>
      </c>
      <c r="N392">
        <v>50</v>
      </c>
      <c r="O392">
        <v>100</v>
      </c>
      <c r="P392">
        <v>100</v>
      </c>
      <c r="Q392">
        <v>50</v>
      </c>
      <c r="R392" t="s">
        <v>216</v>
      </c>
      <c r="S392">
        <v>1</v>
      </c>
      <c r="T392">
        <v>1</v>
      </c>
      <c r="U392">
        <v>50</v>
      </c>
      <c r="AA392">
        <v>0</v>
      </c>
    </row>
    <row r="393" spans="1:27" ht="15">
      <c r="A393" t="s">
        <v>694</v>
      </c>
      <c r="B393" t="s">
        <v>670</v>
      </c>
      <c r="C393" t="s">
        <v>671</v>
      </c>
      <c r="D393">
        <v>2.5</v>
      </c>
      <c r="E393" t="s">
        <v>38</v>
      </c>
      <c r="F393" t="s">
        <v>39</v>
      </c>
      <c r="G393" t="s">
        <v>31</v>
      </c>
      <c r="H393" t="s">
        <v>32</v>
      </c>
      <c r="I393" t="s">
        <v>33</v>
      </c>
      <c r="J393">
        <v>5</v>
      </c>
      <c r="K393">
        <v>0.025</v>
      </c>
      <c r="L393" t="s">
        <v>215</v>
      </c>
      <c r="M393" t="s">
        <v>215</v>
      </c>
      <c r="N393">
        <v>50</v>
      </c>
      <c r="O393">
        <v>100</v>
      </c>
      <c r="P393">
        <v>100</v>
      </c>
      <c r="Q393">
        <v>50</v>
      </c>
      <c r="R393" t="s">
        <v>216</v>
      </c>
      <c r="S393">
        <v>1</v>
      </c>
      <c r="T393">
        <v>1</v>
      </c>
      <c r="U393">
        <v>50</v>
      </c>
      <c r="AA393">
        <v>0</v>
      </c>
    </row>
    <row r="394" spans="1:27" ht="15">
      <c r="A394" t="s">
        <v>696</v>
      </c>
      <c r="B394" t="s">
        <v>670</v>
      </c>
      <c r="C394" t="s">
        <v>671</v>
      </c>
      <c r="D394">
        <v>2.5</v>
      </c>
      <c r="E394" t="s">
        <v>44</v>
      </c>
      <c r="F394" t="s">
        <v>45</v>
      </c>
      <c r="G394" t="s">
        <v>31</v>
      </c>
      <c r="H394" t="s">
        <v>32</v>
      </c>
      <c r="I394" t="s">
        <v>33</v>
      </c>
      <c r="J394">
        <v>7</v>
      </c>
      <c r="K394">
        <v>0.025</v>
      </c>
      <c r="L394" t="s">
        <v>215</v>
      </c>
      <c r="M394" t="s">
        <v>215</v>
      </c>
      <c r="N394">
        <v>50</v>
      </c>
      <c r="O394">
        <v>100</v>
      </c>
      <c r="P394">
        <v>100</v>
      </c>
      <c r="Q394">
        <v>50</v>
      </c>
      <c r="R394" t="s">
        <v>216</v>
      </c>
      <c r="S394">
        <v>1</v>
      </c>
      <c r="T394">
        <v>1</v>
      </c>
      <c r="U394">
        <v>50</v>
      </c>
      <c r="AA394">
        <v>0</v>
      </c>
    </row>
    <row r="395" spans="1:27" ht="15">
      <c r="A395" t="s">
        <v>675</v>
      </c>
      <c r="B395" t="s">
        <v>670</v>
      </c>
      <c r="C395" t="s">
        <v>671</v>
      </c>
      <c r="D395">
        <v>4.17</v>
      </c>
      <c r="E395" t="s">
        <v>50</v>
      </c>
      <c r="F395" t="s">
        <v>51</v>
      </c>
      <c r="G395" t="s">
        <v>31</v>
      </c>
      <c r="H395" t="s">
        <v>221</v>
      </c>
      <c r="I395" t="s">
        <v>222</v>
      </c>
      <c r="J395">
        <v>9</v>
      </c>
      <c r="K395">
        <v>0.0417</v>
      </c>
      <c r="L395" t="s">
        <v>215</v>
      </c>
      <c r="M395" t="s">
        <v>215</v>
      </c>
      <c r="N395">
        <v>50</v>
      </c>
      <c r="O395">
        <v>100</v>
      </c>
      <c r="P395">
        <v>100</v>
      </c>
      <c r="Q395">
        <v>50</v>
      </c>
      <c r="R395" t="s">
        <v>216</v>
      </c>
      <c r="S395">
        <v>1</v>
      </c>
      <c r="T395">
        <v>1</v>
      </c>
      <c r="U395">
        <v>50</v>
      </c>
      <c r="AA395">
        <v>0</v>
      </c>
    </row>
    <row r="396" spans="1:27" ht="15">
      <c r="A396" t="s">
        <v>676</v>
      </c>
      <c r="B396" t="s">
        <v>670</v>
      </c>
      <c r="C396" t="s">
        <v>671</v>
      </c>
      <c r="D396">
        <v>4.17</v>
      </c>
      <c r="E396" t="s">
        <v>55</v>
      </c>
      <c r="F396" t="s">
        <v>56</v>
      </c>
      <c r="G396" t="s">
        <v>31</v>
      </c>
      <c r="H396" t="s">
        <v>221</v>
      </c>
      <c r="I396" t="s">
        <v>222</v>
      </c>
      <c r="J396">
        <v>10</v>
      </c>
      <c r="K396">
        <v>0.0417</v>
      </c>
      <c r="L396" t="s">
        <v>215</v>
      </c>
      <c r="M396" t="s">
        <v>215</v>
      </c>
      <c r="N396">
        <v>50</v>
      </c>
      <c r="O396">
        <v>100</v>
      </c>
      <c r="P396">
        <v>100</v>
      </c>
      <c r="Q396">
        <v>50</v>
      </c>
      <c r="R396" t="s">
        <v>216</v>
      </c>
      <c r="S396">
        <v>1</v>
      </c>
      <c r="T396">
        <v>1</v>
      </c>
      <c r="U396">
        <v>50</v>
      </c>
      <c r="AA396">
        <v>0</v>
      </c>
    </row>
    <row r="397" spans="1:27" ht="15">
      <c r="A397" t="s">
        <v>677</v>
      </c>
      <c r="B397" t="s">
        <v>670</v>
      </c>
      <c r="C397" t="s">
        <v>671</v>
      </c>
      <c r="D397">
        <v>1.39781611410948</v>
      </c>
      <c r="E397" t="s">
        <v>61</v>
      </c>
      <c r="F397" t="s">
        <v>62</v>
      </c>
      <c r="G397" t="s">
        <v>63</v>
      </c>
      <c r="H397" t="s">
        <v>64</v>
      </c>
      <c r="I397" t="s">
        <v>65</v>
      </c>
      <c r="J397">
        <v>12</v>
      </c>
      <c r="K397">
        <v>0.0163</v>
      </c>
      <c r="L397" t="s">
        <v>215</v>
      </c>
      <c r="M397" t="s">
        <v>215</v>
      </c>
      <c r="N397">
        <v>50</v>
      </c>
      <c r="O397">
        <v>85.7555898227</v>
      </c>
      <c r="P397">
        <v>71.5111796453</v>
      </c>
      <c r="Q397">
        <v>35.7555898227</v>
      </c>
      <c r="R397" t="s">
        <v>216</v>
      </c>
      <c r="S397">
        <v>1</v>
      </c>
      <c r="T397">
        <v>1</v>
      </c>
      <c r="U397">
        <v>35.7555898227</v>
      </c>
      <c r="AA397">
        <v>0</v>
      </c>
    </row>
    <row r="398" spans="1:27" ht="15">
      <c r="A398" t="s">
        <v>678</v>
      </c>
      <c r="B398" t="s">
        <v>670</v>
      </c>
      <c r="C398" t="s">
        <v>671</v>
      </c>
      <c r="D398">
        <v>1.63</v>
      </c>
      <c r="E398" t="s">
        <v>68</v>
      </c>
      <c r="F398" t="s">
        <v>69</v>
      </c>
      <c r="G398" t="s">
        <v>63</v>
      </c>
      <c r="H398" t="s">
        <v>64</v>
      </c>
      <c r="I398" t="s">
        <v>65</v>
      </c>
      <c r="J398">
        <v>13</v>
      </c>
      <c r="K398">
        <v>0.0163</v>
      </c>
      <c r="L398" t="s">
        <v>215</v>
      </c>
      <c r="M398" t="s">
        <v>215</v>
      </c>
      <c r="N398">
        <v>50</v>
      </c>
      <c r="O398">
        <v>100</v>
      </c>
      <c r="P398">
        <v>100</v>
      </c>
      <c r="Q398">
        <v>50</v>
      </c>
      <c r="R398" t="s">
        <v>216</v>
      </c>
      <c r="S398">
        <v>1</v>
      </c>
      <c r="T398">
        <v>1</v>
      </c>
      <c r="U398">
        <v>50</v>
      </c>
      <c r="AA398">
        <v>0</v>
      </c>
    </row>
    <row r="399" spans="1:27" ht="15">
      <c r="A399" t="s">
        <v>679</v>
      </c>
      <c r="B399" t="s">
        <v>670</v>
      </c>
      <c r="C399" t="s">
        <v>671</v>
      </c>
      <c r="D399">
        <v>1.60910659213569</v>
      </c>
      <c r="E399" t="s">
        <v>71</v>
      </c>
      <c r="F399" t="s">
        <v>72</v>
      </c>
      <c r="G399" t="s">
        <v>63</v>
      </c>
      <c r="H399" t="s">
        <v>64</v>
      </c>
      <c r="I399" t="s">
        <v>65</v>
      </c>
      <c r="J399">
        <v>14</v>
      </c>
      <c r="K399">
        <v>0.0163</v>
      </c>
      <c r="L399" t="s">
        <v>215</v>
      </c>
      <c r="M399" t="s">
        <v>215</v>
      </c>
      <c r="N399">
        <v>50</v>
      </c>
      <c r="O399">
        <v>98.7181958365</v>
      </c>
      <c r="P399">
        <v>97.4363916731</v>
      </c>
      <c r="Q399">
        <v>48.7181958365</v>
      </c>
      <c r="R399" t="s">
        <v>216</v>
      </c>
      <c r="S399">
        <v>1</v>
      </c>
      <c r="T399">
        <v>1</v>
      </c>
      <c r="U399">
        <v>48.7181958365</v>
      </c>
      <c r="AA399">
        <v>0</v>
      </c>
    </row>
    <row r="400" spans="1:27" ht="15">
      <c r="A400" t="s">
        <v>680</v>
      </c>
      <c r="B400" t="s">
        <v>670</v>
      </c>
      <c r="C400" t="s">
        <v>671</v>
      </c>
      <c r="D400">
        <v>0.940281900539707</v>
      </c>
      <c r="E400" t="s">
        <v>75</v>
      </c>
      <c r="F400" t="s">
        <v>76</v>
      </c>
      <c r="G400" t="s">
        <v>63</v>
      </c>
      <c r="H400" t="s">
        <v>64</v>
      </c>
      <c r="I400" t="s">
        <v>65</v>
      </c>
      <c r="J400">
        <v>15</v>
      </c>
      <c r="K400">
        <v>0.0163</v>
      </c>
      <c r="L400" t="s">
        <v>215</v>
      </c>
      <c r="M400" t="s">
        <v>215</v>
      </c>
      <c r="N400">
        <v>50</v>
      </c>
      <c r="O400">
        <v>57.6860061681</v>
      </c>
      <c r="P400">
        <v>15.3720123362</v>
      </c>
      <c r="Q400">
        <v>7.68600616808</v>
      </c>
      <c r="R400" t="s">
        <v>216</v>
      </c>
      <c r="S400">
        <v>1</v>
      </c>
      <c r="T400">
        <v>1</v>
      </c>
      <c r="U400">
        <v>7.68600616808</v>
      </c>
      <c r="AA400">
        <v>0</v>
      </c>
    </row>
    <row r="401" spans="1:27" ht="15">
      <c r="A401" t="s">
        <v>681</v>
      </c>
      <c r="B401" t="s">
        <v>670</v>
      </c>
      <c r="C401" t="s">
        <v>671</v>
      </c>
      <c r="D401">
        <v>1.04718388589051</v>
      </c>
      <c r="E401" t="s">
        <v>78</v>
      </c>
      <c r="F401" t="s">
        <v>79</v>
      </c>
      <c r="G401" t="s">
        <v>63</v>
      </c>
      <c r="H401" t="s">
        <v>64</v>
      </c>
      <c r="I401" t="s">
        <v>65</v>
      </c>
      <c r="J401">
        <v>16</v>
      </c>
      <c r="K401">
        <v>0.0163</v>
      </c>
      <c r="L401" t="s">
        <v>215</v>
      </c>
      <c r="M401" t="s">
        <v>215</v>
      </c>
      <c r="N401">
        <v>50</v>
      </c>
      <c r="O401">
        <v>64.2444101773</v>
      </c>
      <c r="P401">
        <v>28.4888203547</v>
      </c>
      <c r="Q401">
        <v>14.2444101773</v>
      </c>
      <c r="R401" t="s">
        <v>216</v>
      </c>
      <c r="S401">
        <v>1</v>
      </c>
      <c r="T401">
        <v>1</v>
      </c>
      <c r="U401">
        <v>14.2444101773</v>
      </c>
      <c r="AA401">
        <v>0</v>
      </c>
    </row>
    <row r="402" spans="1:27" ht="15">
      <c r="A402" t="s">
        <v>682</v>
      </c>
      <c r="B402" t="s">
        <v>670</v>
      </c>
      <c r="C402" t="s">
        <v>671</v>
      </c>
      <c r="D402">
        <v>1.39781611410948</v>
      </c>
      <c r="E402" t="s">
        <v>82</v>
      </c>
      <c r="F402" t="s">
        <v>83</v>
      </c>
      <c r="G402" t="s">
        <v>63</v>
      </c>
      <c r="H402" t="s">
        <v>64</v>
      </c>
      <c r="I402" t="s">
        <v>65</v>
      </c>
      <c r="J402">
        <v>17</v>
      </c>
      <c r="K402">
        <v>0.0163</v>
      </c>
      <c r="L402" t="s">
        <v>215</v>
      </c>
      <c r="M402" t="s">
        <v>215</v>
      </c>
      <c r="N402">
        <v>50</v>
      </c>
      <c r="O402">
        <v>85.7555898227</v>
      </c>
      <c r="P402">
        <v>71.5111796453</v>
      </c>
      <c r="Q402">
        <v>35.7555898227</v>
      </c>
      <c r="R402" t="s">
        <v>216</v>
      </c>
      <c r="S402">
        <v>1</v>
      </c>
      <c r="T402">
        <v>1</v>
      </c>
      <c r="U402">
        <v>35.7555898227</v>
      </c>
      <c r="AA402">
        <v>0</v>
      </c>
    </row>
    <row r="403" spans="1:27" ht="15">
      <c r="A403" t="s">
        <v>683</v>
      </c>
      <c r="B403" t="s">
        <v>670</v>
      </c>
      <c r="C403" t="s">
        <v>671</v>
      </c>
      <c r="D403">
        <v>1.20349171164225</v>
      </c>
      <c r="E403" t="s">
        <v>86</v>
      </c>
      <c r="F403" t="s">
        <v>87</v>
      </c>
      <c r="G403" t="s">
        <v>63</v>
      </c>
      <c r="H403" t="s">
        <v>64</v>
      </c>
      <c r="I403" t="s">
        <v>65</v>
      </c>
      <c r="J403">
        <v>18</v>
      </c>
      <c r="K403">
        <v>0.0163</v>
      </c>
      <c r="L403" t="s">
        <v>215</v>
      </c>
      <c r="M403" t="s">
        <v>215</v>
      </c>
      <c r="N403">
        <v>50</v>
      </c>
      <c r="O403">
        <v>73.83384734</v>
      </c>
      <c r="P403">
        <v>47.66769468</v>
      </c>
      <c r="Q403">
        <v>23.83384734</v>
      </c>
      <c r="R403" t="s">
        <v>216</v>
      </c>
      <c r="S403">
        <v>1</v>
      </c>
      <c r="T403">
        <v>1</v>
      </c>
      <c r="U403">
        <v>23.83384734</v>
      </c>
      <c r="AA403">
        <v>0</v>
      </c>
    </row>
    <row r="404" spans="1:27" ht="15">
      <c r="A404" t="s">
        <v>684</v>
      </c>
      <c r="B404" t="s">
        <v>670</v>
      </c>
      <c r="C404" t="s">
        <v>671</v>
      </c>
      <c r="D404">
        <v>1.39781611410948</v>
      </c>
      <c r="E404" t="s">
        <v>89</v>
      </c>
      <c r="F404" t="s">
        <v>90</v>
      </c>
      <c r="G404" t="s">
        <v>63</v>
      </c>
      <c r="H404" t="s">
        <v>64</v>
      </c>
      <c r="I404" t="s">
        <v>65</v>
      </c>
      <c r="J404">
        <v>19</v>
      </c>
      <c r="K404">
        <v>0.0163</v>
      </c>
      <c r="L404" t="s">
        <v>215</v>
      </c>
      <c r="M404" t="s">
        <v>215</v>
      </c>
      <c r="N404">
        <v>50</v>
      </c>
      <c r="O404">
        <v>85.7555898227</v>
      </c>
      <c r="P404">
        <v>71.5111796453</v>
      </c>
      <c r="Q404">
        <v>35.7555898227</v>
      </c>
      <c r="R404" t="s">
        <v>216</v>
      </c>
      <c r="S404">
        <v>1</v>
      </c>
      <c r="T404">
        <v>1</v>
      </c>
      <c r="U404">
        <v>35.7555898227</v>
      </c>
      <c r="AA404">
        <v>0</v>
      </c>
    </row>
    <row r="405" spans="1:27" ht="15">
      <c r="A405" t="s">
        <v>685</v>
      </c>
      <c r="B405" t="s">
        <v>670</v>
      </c>
      <c r="C405" t="s">
        <v>671</v>
      </c>
      <c r="D405">
        <v>1.85999999999999</v>
      </c>
      <c r="E405" t="s">
        <v>92</v>
      </c>
      <c r="F405" t="s">
        <v>93</v>
      </c>
      <c r="G405" t="s">
        <v>63</v>
      </c>
      <c r="H405" t="s">
        <v>94</v>
      </c>
      <c r="I405" t="s">
        <v>95</v>
      </c>
      <c r="J405">
        <v>20</v>
      </c>
      <c r="K405">
        <v>0.0186</v>
      </c>
      <c r="L405" t="s">
        <v>215</v>
      </c>
      <c r="M405" t="s">
        <v>215</v>
      </c>
      <c r="N405">
        <v>50</v>
      </c>
      <c r="O405">
        <v>100</v>
      </c>
      <c r="P405">
        <v>100</v>
      </c>
      <c r="Q405">
        <v>50</v>
      </c>
      <c r="R405" t="s">
        <v>216</v>
      </c>
      <c r="S405">
        <v>1</v>
      </c>
      <c r="T405">
        <v>1</v>
      </c>
      <c r="U405">
        <v>50</v>
      </c>
      <c r="AA405">
        <v>0</v>
      </c>
    </row>
    <row r="406" spans="1:27" ht="15">
      <c r="A406" t="s">
        <v>686</v>
      </c>
      <c r="B406" t="s">
        <v>670</v>
      </c>
      <c r="C406" t="s">
        <v>671</v>
      </c>
      <c r="D406">
        <v>1.85999999999999</v>
      </c>
      <c r="E406" t="s">
        <v>97</v>
      </c>
      <c r="F406" t="s">
        <v>98</v>
      </c>
      <c r="G406" t="s">
        <v>63</v>
      </c>
      <c r="H406" t="s">
        <v>94</v>
      </c>
      <c r="I406" t="s">
        <v>95</v>
      </c>
      <c r="J406">
        <v>21</v>
      </c>
      <c r="K406">
        <v>0.0186</v>
      </c>
      <c r="L406" t="s">
        <v>215</v>
      </c>
      <c r="M406" t="s">
        <v>215</v>
      </c>
      <c r="N406">
        <v>50</v>
      </c>
      <c r="O406">
        <v>100</v>
      </c>
      <c r="P406">
        <v>100</v>
      </c>
      <c r="Q406">
        <v>50</v>
      </c>
      <c r="R406" t="s">
        <v>216</v>
      </c>
      <c r="S406">
        <v>1</v>
      </c>
      <c r="T406">
        <v>1</v>
      </c>
      <c r="U406">
        <v>50</v>
      </c>
      <c r="AA406">
        <v>0</v>
      </c>
    </row>
    <row r="407" spans="1:27" ht="15">
      <c r="A407" t="s">
        <v>687</v>
      </c>
      <c r="B407" t="s">
        <v>670</v>
      </c>
      <c r="C407" t="s">
        <v>671</v>
      </c>
      <c r="D407">
        <v>1.85999999999999</v>
      </c>
      <c r="E407" t="s">
        <v>100</v>
      </c>
      <c r="F407" t="s">
        <v>101</v>
      </c>
      <c r="G407" t="s">
        <v>63</v>
      </c>
      <c r="H407" t="s">
        <v>94</v>
      </c>
      <c r="I407" t="s">
        <v>95</v>
      </c>
      <c r="J407">
        <v>22</v>
      </c>
      <c r="K407">
        <v>0.0186</v>
      </c>
      <c r="L407" t="s">
        <v>215</v>
      </c>
      <c r="M407" t="s">
        <v>215</v>
      </c>
      <c r="N407">
        <v>50</v>
      </c>
      <c r="O407">
        <v>100</v>
      </c>
      <c r="P407">
        <v>100</v>
      </c>
      <c r="Q407">
        <v>50</v>
      </c>
      <c r="R407" t="s">
        <v>216</v>
      </c>
      <c r="S407">
        <v>1</v>
      </c>
      <c r="T407">
        <v>1</v>
      </c>
      <c r="U407">
        <v>50</v>
      </c>
      <c r="AA407">
        <v>0</v>
      </c>
    </row>
    <row r="408" spans="1:27" ht="15">
      <c r="A408" t="s">
        <v>688</v>
      </c>
      <c r="B408" t="s">
        <v>670</v>
      </c>
      <c r="C408" t="s">
        <v>671</v>
      </c>
      <c r="D408">
        <v>1.85999999999999</v>
      </c>
      <c r="E408" t="s">
        <v>103</v>
      </c>
      <c r="F408" t="s">
        <v>104</v>
      </c>
      <c r="G408" t="s">
        <v>63</v>
      </c>
      <c r="H408" t="s">
        <v>94</v>
      </c>
      <c r="I408" t="s">
        <v>95</v>
      </c>
      <c r="J408">
        <v>23</v>
      </c>
      <c r="K408">
        <v>0.0186</v>
      </c>
      <c r="L408" t="s">
        <v>215</v>
      </c>
      <c r="M408" t="s">
        <v>215</v>
      </c>
      <c r="N408">
        <v>50</v>
      </c>
      <c r="O408">
        <v>100</v>
      </c>
      <c r="P408">
        <v>100</v>
      </c>
      <c r="Q408">
        <v>50</v>
      </c>
      <c r="R408" t="s">
        <v>216</v>
      </c>
      <c r="S408">
        <v>1</v>
      </c>
      <c r="T408">
        <v>1</v>
      </c>
      <c r="U408">
        <v>50</v>
      </c>
      <c r="AA408">
        <v>0</v>
      </c>
    </row>
    <row r="409" spans="1:27" ht="15">
      <c r="A409" t="s">
        <v>689</v>
      </c>
      <c r="B409" t="s">
        <v>670</v>
      </c>
      <c r="C409" t="s">
        <v>671</v>
      </c>
      <c r="D409">
        <v>1.81357170393215</v>
      </c>
      <c r="E409" t="s">
        <v>106</v>
      </c>
      <c r="F409" t="s">
        <v>107</v>
      </c>
      <c r="G409" t="s">
        <v>63</v>
      </c>
      <c r="H409" t="s">
        <v>94</v>
      </c>
      <c r="I409" t="s">
        <v>95</v>
      </c>
      <c r="J409">
        <v>24</v>
      </c>
      <c r="K409">
        <v>0.0186</v>
      </c>
      <c r="L409" t="s">
        <v>215</v>
      </c>
      <c r="M409" t="s">
        <v>215</v>
      </c>
      <c r="N409">
        <v>50</v>
      </c>
      <c r="O409">
        <v>97.5038550501</v>
      </c>
      <c r="P409">
        <v>95.0077101002</v>
      </c>
      <c r="Q409">
        <v>47.5038550501</v>
      </c>
      <c r="R409" t="s">
        <v>216</v>
      </c>
      <c r="S409">
        <v>1</v>
      </c>
      <c r="T409">
        <v>1</v>
      </c>
      <c r="U409">
        <v>47.5038550501</v>
      </c>
      <c r="AA409">
        <v>0</v>
      </c>
    </row>
    <row r="410" spans="1:27" ht="15">
      <c r="A410" t="s">
        <v>690</v>
      </c>
      <c r="B410" t="s">
        <v>670</v>
      </c>
      <c r="C410" t="s">
        <v>671</v>
      </c>
      <c r="D410">
        <v>1.58232652274479</v>
      </c>
      <c r="E410" t="s">
        <v>112</v>
      </c>
      <c r="F410" t="s">
        <v>113</v>
      </c>
      <c r="G410" t="s">
        <v>63</v>
      </c>
      <c r="H410" t="s">
        <v>94</v>
      </c>
      <c r="I410" t="s">
        <v>95</v>
      </c>
      <c r="J410">
        <v>26</v>
      </c>
      <c r="K410">
        <v>0.0186</v>
      </c>
      <c r="L410" t="s">
        <v>215</v>
      </c>
      <c r="M410" t="s">
        <v>215</v>
      </c>
      <c r="N410">
        <v>50</v>
      </c>
      <c r="O410">
        <v>85.0713184271</v>
      </c>
      <c r="P410">
        <v>70.1426368543</v>
      </c>
      <c r="Q410">
        <v>35.0713184271</v>
      </c>
      <c r="R410" t="s">
        <v>216</v>
      </c>
      <c r="S410">
        <v>1</v>
      </c>
      <c r="T410">
        <v>1</v>
      </c>
      <c r="U410">
        <v>35.0713184271</v>
      </c>
      <c r="AA410">
        <v>0</v>
      </c>
    </row>
    <row r="411" spans="1:27" ht="15">
      <c r="A411" t="s">
        <v>691</v>
      </c>
      <c r="B411" t="s">
        <v>670</v>
      </c>
      <c r="C411" t="s">
        <v>671</v>
      </c>
      <c r="D411">
        <v>1.2560736314572</v>
      </c>
      <c r="E411" t="s">
        <v>124</v>
      </c>
      <c r="F411" t="s">
        <v>125</v>
      </c>
      <c r="G411" t="s">
        <v>63</v>
      </c>
      <c r="H411" t="s">
        <v>118</v>
      </c>
      <c r="I411" t="s">
        <v>119</v>
      </c>
      <c r="J411">
        <v>29</v>
      </c>
      <c r="K411">
        <v>0.0217</v>
      </c>
      <c r="L411" t="s">
        <v>215</v>
      </c>
      <c r="M411" t="s">
        <v>215</v>
      </c>
      <c r="N411">
        <v>50</v>
      </c>
      <c r="O411">
        <v>57.8835774865</v>
      </c>
      <c r="P411">
        <v>15.767154973</v>
      </c>
      <c r="Q411">
        <v>7.88357748651</v>
      </c>
      <c r="R411" t="s">
        <v>216</v>
      </c>
      <c r="S411">
        <v>1</v>
      </c>
      <c r="T411">
        <v>1</v>
      </c>
      <c r="U411">
        <v>7.88357748651</v>
      </c>
      <c r="AA411">
        <v>0</v>
      </c>
    </row>
    <row r="412" spans="1:27" ht="15">
      <c r="A412" t="s">
        <v>669</v>
      </c>
      <c r="B412" t="s">
        <v>670</v>
      </c>
      <c r="C412" t="s">
        <v>671</v>
      </c>
      <c r="D412">
        <v>2.03494318181818</v>
      </c>
      <c r="E412" t="s">
        <v>136</v>
      </c>
      <c r="F412" t="s">
        <v>137</v>
      </c>
      <c r="G412" t="s">
        <v>63</v>
      </c>
      <c r="H412" t="s">
        <v>52</v>
      </c>
      <c r="I412" t="s">
        <v>138</v>
      </c>
      <c r="J412">
        <v>33</v>
      </c>
      <c r="K412">
        <v>0.0325</v>
      </c>
      <c r="L412" t="s">
        <v>215</v>
      </c>
      <c r="M412" t="s">
        <v>215</v>
      </c>
      <c r="N412">
        <v>50</v>
      </c>
      <c r="O412">
        <v>62.6136363636</v>
      </c>
      <c r="P412">
        <v>25.2272727273</v>
      </c>
      <c r="Q412">
        <v>12.6136363636</v>
      </c>
      <c r="R412" t="s">
        <v>216</v>
      </c>
      <c r="S412">
        <v>1</v>
      </c>
      <c r="T412">
        <v>1</v>
      </c>
      <c r="U412">
        <v>12.6136363636</v>
      </c>
      <c r="AA412">
        <v>0</v>
      </c>
    </row>
    <row r="413" spans="1:27" ht="15">
      <c r="A413" t="s">
        <v>672</v>
      </c>
      <c r="B413" t="s">
        <v>670</v>
      </c>
      <c r="C413" t="s">
        <v>671</v>
      </c>
      <c r="D413">
        <v>2.54963377023901</v>
      </c>
      <c r="E413" t="s">
        <v>140</v>
      </c>
      <c r="F413" t="s">
        <v>141</v>
      </c>
      <c r="G413" t="s">
        <v>63</v>
      </c>
      <c r="H413" t="s">
        <v>52</v>
      </c>
      <c r="I413" t="s">
        <v>138</v>
      </c>
      <c r="J413">
        <v>34</v>
      </c>
      <c r="K413">
        <v>0.0325</v>
      </c>
      <c r="L413" t="s">
        <v>215</v>
      </c>
      <c r="M413" t="s">
        <v>215</v>
      </c>
      <c r="N413">
        <v>50</v>
      </c>
      <c r="O413">
        <v>78.4502698535</v>
      </c>
      <c r="P413">
        <v>56.900539707</v>
      </c>
      <c r="Q413">
        <v>28.4502698535</v>
      </c>
      <c r="R413" t="s">
        <v>216</v>
      </c>
      <c r="S413">
        <v>1</v>
      </c>
      <c r="T413">
        <v>1</v>
      </c>
      <c r="U413">
        <v>28.4502698535</v>
      </c>
      <c r="AA413">
        <v>0</v>
      </c>
    </row>
    <row r="414" spans="1:27" ht="15">
      <c r="A414" t="s">
        <v>673</v>
      </c>
      <c r="B414" t="s">
        <v>670</v>
      </c>
      <c r="C414" t="s">
        <v>671</v>
      </c>
      <c r="D414">
        <v>2.69590882806476</v>
      </c>
      <c r="E414" t="s">
        <v>143</v>
      </c>
      <c r="F414" t="s">
        <v>144</v>
      </c>
      <c r="G414" t="s">
        <v>63</v>
      </c>
      <c r="H414" t="s">
        <v>52</v>
      </c>
      <c r="I414" t="s">
        <v>138</v>
      </c>
      <c r="J414">
        <v>35</v>
      </c>
      <c r="K414">
        <v>0.0325</v>
      </c>
      <c r="L414" t="s">
        <v>215</v>
      </c>
      <c r="M414" t="s">
        <v>215</v>
      </c>
      <c r="N414">
        <v>50</v>
      </c>
      <c r="O414">
        <v>82.9510408635</v>
      </c>
      <c r="P414">
        <v>65.9020817271</v>
      </c>
      <c r="Q414">
        <v>32.9510408635</v>
      </c>
      <c r="R414" t="s">
        <v>216</v>
      </c>
      <c r="S414">
        <v>1</v>
      </c>
      <c r="T414">
        <v>1</v>
      </c>
      <c r="U414">
        <v>32.9510408635</v>
      </c>
      <c r="AA414">
        <v>0</v>
      </c>
    </row>
    <row r="415" spans="1:27" ht="15">
      <c r="A415" t="s">
        <v>674</v>
      </c>
      <c r="B415" t="s">
        <v>670</v>
      </c>
      <c r="C415" t="s">
        <v>671</v>
      </c>
      <c r="D415">
        <v>2.1996366615266</v>
      </c>
      <c r="E415" t="s">
        <v>149</v>
      </c>
      <c r="F415" t="s">
        <v>150</v>
      </c>
      <c r="G415" t="s">
        <v>63</v>
      </c>
      <c r="H415" t="s">
        <v>151</v>
      </c>
      <c r="I415" t="s">
        <v>152</v>
      </c>
      <c r="J415">
        <v>37</v>
      </c>
      <c r="K415">
        <v>0.0433</v>
      </c>
      <c r="L415" t="s">
        <v>215</v>
      </c>
      <c r="M415" t="s">
        <v>215</v>
      </c>
      <c r="N415">
        <v>50</v>
      </c>
      <c r="O415">
        <v>50.799922899</v>
      </c>
      <c r="P415">
        <v>1.599845798</v>
      </c>
      <c r="Q415">
        <v>0.799922898998</v>
      </c>
      <c r="R415" t="s">
        <v>216</v>
      </c>
      <c r="S415">
        <v>1</v>
      </c>
      <c r="T415">
        <v>1</v>
      </c>
      <c r="U415">
        <v>0.799922898998</v>
      </c>
      <c r="AA415">
        <v>0</v>
      </c>
    </row>
    <row r="416" spans="1:27" ht="15">
      <c r="A416" t="s">
        <v>692</v>
      </c>
      <c r="B416" t="s">
        <v>670</v>
      </c>
      <c r="C416" t="s">
        <v>671</v>
      </c>
      <c r="D416">
        <v>1.085</v>
      </c>
      <c r="E416" t="s">
        <v>133</v>
      </c>
      <c r="F416" t="s">
        <v>134</v>
      </c>
      <c r="G416" t="s">
        <v>63</v>
      </c>
      <c r="H416" t="s">
        <v>118</v>
      </c>
      <c r="I416" t="s">
        <v>119</v>
      </c>
      <c r="J416">
        <v>32</v>
      </c>
      <c r="K416">
        <v>0.0217</v>
      </c>
      <c r="L416" t="s">
        <v>34</v>
      </c>
      <c r="M416" t="s">
        <v>35</v>
      </c>
      <c r="N416">
        <v>50</v>
      </c>
      <c r="O416">
        <v>50</v>
      </c>
      <c r="P416">
        <v>0</v>
      </c>
      <c r="Q416">
        <v>0</v>
      </c>
      <c r="R416" t="s">
        <v>216</v>
      </c>
      <c r="S416">
        <v>1</v>
      </c>
      <c r="T416">
        <v>1</v>
      </c>
      <c r="U416">
        <v>0</v>
      </c>
      <c r="V416" t="s">
        <v>36</v>
      </c>
      <c r="W416">
        <v>1</v>
      </c>
      <c r="Y416" t="s">
        <v>35</v>
      </c>
      <c r="Z416">
        <v>50</v>
      </c>
      <c r="AA416">
        <v>50</v>
      </c>
    </row>
    <row r="417" spans="1:27" ht="15">
      <c r="A417" t="s">
        <v>700</v>
      </c>
      <c r="B417" t="s">
        <v>670</v>
      </c>
      <c r="C417" t="s">
        <v>671</v>
      </c>
      <c r="D417">
        <v>0</v>
      </c>
      <c r="E417" t="s">
        <v>146</v>
      </c>
      <c r="F417" t="s">
        <v>147</v>
      </c>
      <c r="G417" t="s">
        <v>63</v>
      </c>
      <c r="H417" t="s">
        <v>52</v>
      </c>
      <c r="I417" t="s">
        <v>138</v>
      </c>
      <c r="J417">
        <v>36</v>
      </c>
      <c r="K417">
        <v>0.0325</v>
      </c>
      <c r="L417" t="s">
        <v>34</v>
      </c>
      <c r="N417">
        <v>0</v>
      </c>
      <c r="O417">
        <v>0</v>
      </c>
      <c r="P417">
        <v>0</v>
      </c>
      <c r="Q417">
        <v>0</v>
      </c>
      <c r="R417" t="s">
        <v>216</v>
      </c>
      <c r="S417">
        <v>1</v>
      </c>
      <c r="T417">
        <v>1</v>
      </c>
      <c r="U417">
        <v>0</v>
      </c>
      <c r="V417" t="s">
        <v>80</v>
      </c>
      <c r="W417">
        <v>0</v>
      </c>
      <c r="Z417">
        <v>0</v>
      </c>
      <c r="AA417">
        <v>0</v>
      </c>
    </row>
    <row r="418" spans="1:27" ht="15">
      <c r="A418" t="s">
        <v>698</v>
      </c>
      <c r="B418" t="s">
        <v>670</v>
      </c>
      <c r="C418" t="s">
        <v>671</v>
      </c>
      <c r="D418">
        <v>0</v>
      </c>
      <c r="E418" t="s">
        <v>154</v>
      </c>
      <c r="F418" t="s">
        <v>155</v>
      </c>
      <c r="G418" t="s">
        <v>63</v>
      </c>
      <c r="H418" t="s">
        <v>151</v>
      </c>
      <c r="I418" t="s">
        <v>152</v>
      </c>
      <c r="J418">
        <v>38</v>
      </c>
      <c r="K418">
        <v>0.0433</v>
      </c>
      <c r="L418" t="s">
        <v>34</v>
      </c>
      <c r="M418" t="s">
        <v>35</v>
      </c>
      <c r="N418">
        <v>0</v>
      </c>
      <c r="O418">
        <v>0</v>
      </c>
      <c r="P418">
        <v>0</v>
      </c>
      <c r="Q418">
        <v>0</v>
      </c>
      <c r="R418" t="s">
        <v>216</v>
      </c>
      <c r="S418">
        <v>1</v>
      </c>
      <c r="T418">
        <v>1</v>
      </c>
      <c r="U418">
        <v>0</v>
      </c>
      <c r="V418" t="s">
        <v>84</v>
      </c>
      <c r="W418">
        <v>0</v>
      </c>
      <c r="Y418" t="s">
        <v>35</v>
      </c>
      <c r="Z418">
        <v>50</v>
      </c>
      <c r="AA418">
        <v>0</v>
      </c>
    </row>
    <row r="419" spans="1:27" ht="15">
      <c r="A419" t="s">
        <v>695</v>
      </c>
      <c r="B419" t="s">
        <v>670</v>
      </c>
      <c r="C419" t="s">
        <v>671</v>
      </c>
      <c r="D419">
        <v>1.25</v>
      </c>
      <c r="E419" t="s">
        <v>41</v>
      </c>
      <c r="F419" t="s">
        <v>42</v>
      </c>
      <c r="G419" t="s">
        <v>31</v>
      </c>
      <c r="H419" t="s">
        <v>32</v>
      </c>
      <c r="I419" t="s">
        <v>33</v>
      </c>
      <c r="J419">
        <v>6</v>
      </c>
      <c r="K419">
        <v>0.025</v>
      </c>
      <c r="L419" t="s">
        <v>34</v>
      </c>
      <c r="M419" t="s">
        <v>35</v>
      </c>
      <c r="N419">
        <v>50</v>
      </c>
      <c r="O419">
        <v>50</v>
      </c>
      <c r="P419">
        <v>0</v>
      </c>
      <c r="Q419">
        <v>0</v>
      </c>
      <c r="R419" t="s">
        <v>216</v>
      </c>
      <c r="S419">
        <v>1</v>
      </c>
      <c r="T419">
        <v>1</v>
      </c>
      <c r="U419">
        <v>0</v>
      </c>
      <c r="V419" t="s">
        <v>36</v>
      </c>
      <c r="W419">
        <v>1</v>
      </c>
      <c r="Y419" t="s">
        <v>35</v>
      </c>
      <c r="Z419">
        <v>50</v>
      </c>
      <c r="AA419">
        <v>50</v>
      </c>
    </row>
    <row r="420" spans="1:27" ht="15">
      <c r="A420" t="s">
        <v>701</v>
      </c>
      <c r="B420" t="s">
        <v>670</v>
      </c>
      <c r="C420" t="s">
        <v>671</v>
      </c>
      <c r="D420">
        <v>0</v>
      </c>
      <c r="E420" t="s">
        <v>157</v>
      </c>
      <c r="F420" t="s">
        <v>158</v>
      </c>
      <c r="G420" t="s">
        <v>63</v>
      </c>
      <c r="H420" t="s">
        <v>151</v>
      </c>
      <c r="I420" t="s">
        <v>152</v>
      </c>
      <c r="J420">
        <v>39</v>
      </c>
      <c r="K420">
        <v>0.0433</v>
      </c>
      <c r="L420" t="s">
        <v>34</v>
      </c>
      <c r="M420" t="s">
        <v>35</v>
      </c>
      <c r="N420">
        <v>0</v>
      </c>
      <c r="O420">
        <v>0</v>
      </c>
      <c r="P420">
        <v>0</v>
      </c>
      <c r="Q420">
        <v>0</v>
      </c>
      <c r="R420" t="s">
        <v>216</v>
      </c>
      <c r="S420">
        <v>1</v>
      </c>
      <c r="T420">
        <v>1</v>
      </c>
      <c r="U420">
        <v>0</v>
      </c>
      <c r="V420" t="s">
        <v>84</v>
      </c>
      <c r="W420">
        <v>0</v>
      </c>
      <c r="Y420" t="s">
        <v>35</v>
      </c>
      <c r="Z420">
        <v>50</v>
      </c>
      <c r="AA420">
        <v>0</v>
      </c>
    </row>
    <row r="421" spans="1:27" ht="15">
      <c r="A421" t="s">
        <v>697</v>
      </c>
      <c r="B421" t="s">
        <v>670</v>
      </c>
      <c r="C421" t="s">
        <v>671</v>
      </c>
      <c r="D421">
        <v>0</v>
      </c>
      <c r="E421" t="s">
        <v>47</v>
      </c>
      <c r="F421" t="s">
        <v>48</v>
      </c>
      <c r="G421" t="s">
        <v>31</v>
      </c>
      <c r="H421" t="s">
        <v>248</v>
      </c>
      <c r="I421" t="s">
        <v>249</v>
      </c>
      <c r="J421">
        <v>8</v>
      </c>
      <c r="K421">
        <v>0.025</v>
      </c>
      <c r="L421" t="s">
        <v>34</v>
      </c>
      <c r="M421" t="s">
        <v>35</v>
      </c>
      <c r="N421">
        <v>0</v>
      </c>
      <c r="O421">
        <v>0</v>
      </c>
      <c r="P421">
        <v>0</v>
      </c>
      <c r="Q421">
        <v>0</v>
      </c>
      <c r="R421" t="s">
        <v>216</v>
      </c>
      <c r="S421">
        <v>1</v>
      </c>
      <c r="T421">
        <v>1</v>
      </c>
      <c r="U421">
        <v>0</v>
      </c>
      <c r="V421" t="s">
        <v>84</v>
      </c>
      <c r="W421">
        <v>0</v>
      </c>
      <c r="Y421" t="s">
        <v>35</v>
      </c>
      <c r="Z421">
        <v>50</v>
      </c>
      <c r="AA421">
        <v>0</v>
      </c>
    </row>
    <row r="422" spans="1:27" ht="15">
      <c r="A422" t="s">
        <v>699</v>
      </c>
      <c r="B422" t="s">
        <v>670</v>
      </c>
      <c r="C422" t="s">
        <v>671</v>
      </c>
      <c r="D422">
        <v>2.085</v>
      </c>
      <c r="E422" t="s">
        <v>58</v>
      </c>
      <c r="F422" t="s">
        <v>59</v>
      </c>
      <c r="G422" t="s">
        <v>31</v>
      </c>
      <c r="H422" t="s">
        <v>52</v>
      </c>
      <c r="I422" t="s">
        <v>53</v>
      </c>
      <c r="J422">
        <v>11</v>
      </c>
      <c r="K422">
        <v>0.0417</v>
      </c>
      <c r="L422" t="s">
        <v>34</v>
      </c>
      <c r="M422" t="s">
        <v>35</v>
      </c>
      <c r="N422">
        <v>50</v>
      </c>
      <c r="O422">
        <v>50</v>
      </c>
      <c r="P422">
        <v>0</v>
      </c>
      <c r="Q422">
        <v>0</v>
      </c>
      <c r="R422" t="s">
        <v>216</v>
      </c>
      <c r="S422">
        <v>1</v>
      </c>
      <c r="T422">
        <v>1</v>
      </c>
      <c r="U422">
        <v>0</v>
      </c>
      <c r="V422" t="s">
        <v>36</v>
      </c>
      <c r="W422">
        <v>1</v>
      </c>
      <c r="Y422" t="s">
        <v>35</v>
      </c>
      <c r="Z422">
        <v>50</v>
      </c>
      <c r="AA422">
        <v>50</v>
      </c>
    </row>
    <row r="423" spans="1:27" ht="15">
      <c r="A423" t="s">
        <v>702</v>
      </c>
      <c r="B423" t="s">
        <v>670</v>
      </c>
      <c r="C423" t="s">
        <v>671</v>
      </c>
      <c r="D423">
        <v>0</v>
      </c>
      <c r="E423" t="s">
        <v>109</v>
      </c>
      <c r="F423" t="s">
        <v>110</v>
      </c>
      <c r="G423" t="s">
        <v>63</v>
      </c>
      <c r="H423" t="s">
        <v>94</v>
      </c>
      <c r="I423" t="s">
        <v>95</v>
      </c>
      <c r="J423">
        <v>25</v>
      </c>
      <c r="K423">
        <v>0.0186</v>
      </c>
      <c r="L423" t="s">
        <v>34</v>
      </c>
      <c r="M423" t="s">
        <v>66</v>
      </c>
      <c r="N423">
        <v>0</v>
      </c>
      <c r="O423">
        <v>0</v>
      </c>
      <c r="P423">
        <v>0</v>
      </c>
      <c r="Q423">
        <v>0</v>
      </c>
      <c r="R423" t="s">
        <v>216</v>
      </c>
      <c r="S423">
        <v>1</v>
      </c>
      <c r="T423">
        <v>1</v>
      </c>
      <c r="U423">
        <v>0</v>
      </c>
      <c r="V423" t="s">
        <v>84</v>
      </c>
      <c r="W423">
        <v>0</v>
      </c>
      <c r="Y423" t="s">
        <v>66</v>
      </c>
      <c r="Z423">
        <v>33.33</v>
      </c>
      <c r="AA423">
        <v>0</v>
      </c>
    </row>
    <row r="424" spans="1:27" ht="15">
      <c r="A424" t="s">
        <v>703</v>
      </c>
      <c r="B424" t="s">
        <v>670</v>
      </c>
      <c r="C424" t="s">
        <v>671</v>
      </c>
      <c r="D424">
        <v>0</v>
      </c>
      <c r="E424" t="s">
        <v>116</v>
      </c>
      <c r="F424" t="s">
        <v>117</v>
      </c>
      <c r="G424" t="s">
        <v>63</v>
      </c>
      <c r="H424" t="s">
        <v>118</v>
      </c>
      <c r="I424" t="s">
        <v>119</v>
      </c>
      <c r="J424">
        <v>27</v>
      </c>
      <c r="K424">
        <v>0.0217</v>
      </c>
      <c r="L424" t="s">
        <v>34</v>
      </c>
      <c r="M424" t="s">
        <v>35</v>
      </c>
      <c r="N424">
        <v>0</v>
      </c>
      <c r="O424">
        <v>0</v>
      </c>
      <c r="P424">
        <v>0</v>
      </c>
      <c r="Q424">
        <v>0</v>
      </c>
      <c r="R424" t="s">
        <v>216</v>
      </c>
      <c r="S424">
        <v>1</v>
      </c>
      <c r="T424">
        <v>1</v>
      </c>
      <c r="U424">
        <v>0</v>
      </c>
      <c r="V424" t="s">
        <v>84</v>
      </c>
      <c r="W424">
        <v>0</v>
      </c>
      <c r="Y424" t="s">
        <v>35</v>
      </c>
      <c r="Z424">
        <v>50</v>
      </c>
      <c r="AA424">
        <v>0</v>
      </c>
    </row>
    <row r="425" spans="1:27" ht="15">
      <c r="A425" t="s">
        <v>704</v>
      </c>
      <c r="B425" t="s">
        <v>670</v>
      </c>
      <c r="C425" t="s">
        <v>671</v>
      </c>
      <c r="D425">
        <v>1.085</v>
      </c>
      <c r="E425" t="s">
        <v>121</v>
      </c>
      <c r="F425" t="s">
        <v>122</v>
      </c>
      <c r="G425" t="s">
        <v>63</v>
      </c>
      <c r="H425" t="s">
        <v>118</v>
      </c>
      <c r="I425" t="s">
        <v>119</v>
      </c>
      <c r="J425">
        <v>28</v>
      </c>
      <c r="K425">
        <v>0.0217</v>
      </c>
      <c r="L425" t="s">
        <v>34</v>
      </c>
      <c r="M425" t="s">
        <v>35</v>
      </c>
      <c r="N425">
        <v>50</v>
      </c>
      <c r="O425">
        <v>50</v>
      </c>
      <c r="P425">
        <v>0</v>
      </c>
      <c r="Q425">
        <v>0</v>
      </c>
      <c r="R425" t="s">
        <v>216</v>
      </c>
      <c r="S425">
        <v>1</v>
      </c>
      <c r="T425">
        <v>1</v>
      </c>
      <c r="U425">
        <v>0</v>
      </c>
      <c r="V425" t="s">
        <v>36</v>
      </c>
      <c r="W425">
        <v>1</v>
      </c>
      <c r="Y425" t="s">
        <v>35</v>
      </c>
      <c r="Z425">
        <v>50</v>
      </c>
      <c r="AA425">
        <v>50</v>
      </c>
    </row>
    <row r="426" spans="1:27" ht="15">
      <c r="A426" t="s">
        <v>705</v>
      </c>
      <c r="B426" t="s">
        <v>670</v>
      </c>
      <c r="C426" t="s">
        <v>671</v>
      </c>
      <c r="D426">
        <v>0</v>
      </c>
      <c r="E426" t="s">
        <v>127</v>
      </c>
      <c r="F426" t="s">
        <v>128</v>
      </c>
      <c r="G426" t="s">
        <v>63</v>
      </c>
      <c r="H426" t="s">
        <v>118</v>
      </c>
      <c r="I426" t="s">
        <v>119</v>
      </c>
      <c r="J426">
        <v>30</v>
      </c>
      <c r="K426">
        <v>0.0217</v>
      </c>
      <c r="L426" t="s">
        <v>34</v>
      </c>
      <c r="M426" t="s">
        <v>35</v>
      </c>
      <c r="N426">
        <v>0</v>
      </c>
      <c r="O426">
        <v>0</v>
      </c>
      <c r="P426">
        <v>0</v>
      </c>
      <c r="Q426">
        <v>0</v>
      </c>
      <c r="R426" t="s">
        <v>216</v>
      </c>
      <c r="S426">
        <v>1</v>
      </c>
      <c r="T426">
        <v>1</v>
      </c>
      <c r="U426">
        <v>0</v>
      </c>
      <c r="V426" t="s">
        <v>84</v>
      </c>
      <c r="W426">
        <v>0</v>
      </c>
      <c r="Y426" t="s">
        <v>35</v>
      </c>
      <c r="Z426">
        <v>50</v>
      </c>
      <c r="AA426">
        <v>0</v>
      </c>
    </row>
    <row r="427" spans="1:27" ht="15">
      <c r="A427" t="s">
        <v>706</v>
      </c>
      <c r="B427" t="s">
        <v>670</v>
      </c>
      <c r="C427" t="s">
        <v>671</v>
      </c>
      <c r="D427">
        <v>1.085</v>
      </c>
      <c r="E427" t="s">
        <v>130</v>
      </c>
      <c r="F427" t="s">
        <v>131</v>
      </c>
      <c r="G427" t="s">
        <v>63</v>
      </c>
      <c r="H427" t="s">
        <v>118</v>
      </c>
      <c r="I427" t="s">
        <v>119</v>
      </c>
      <c r="J427">
        <v>31</v>
      </c>
      <c r="K427">
        <v>0.0217</v>
      </c>
      <c r="L427" t="s">
        <v>34</v>
      </c>
      <c r="M427" t="s">
        <v>35</v>
      </c>
      <c r="N427">
        <v>50</v>
      </c>
      <c r="O427">
        <v>50</v>
      </c>
      <c r="P427">
        <v>0</v>
      </c>
      <c r="Q427">
        <v>0</v>
      </c>
      <c r="R427" t="s">
        <v>216</v>
      </c>
      <c r="S427">
        <v>1</v>
      </c>
      <c r="T427">
        <v>1</v>
      </c>
      <c r="U427">
        <v>0</v>
      </c>
      <c r="V427" t="s">
        <v>36</v>
      </c>
      <c r="W427">
        <v>1</v>
      </c>
      <c r="Y427" t="s">
        <v>35</v>
      </c>
      <c r="Z427">
        <v>50</v>
      </c>
      <c r="AA427">
        <v>50</v>
      </c>
    </row>
    <row r="428" spans="1:27" ht="15">
      <c r="A428" t="s">
        <v>707</v>
      </c>
      <c r="B428" t="s">
        <v>670</v>
      </c>
      <c r="C428" t="s">
        <v>671</v>
      </c>
      <c r="D428">
        <v>2.219778</v>
      </c>
      <c r="E428" t="s">
        <v>160</v>
      </c>
      <c r="F428" t="s">
        <v>161</v>
      </c>
      <c r="G428" t="s">
        <v>162</v>
      </c>
      <c r="I428" t="s">
        <v>163</v>
      </c>
      <c r="J428">
        <v>1</v>
      </c>
      <c r="K428">
        <v>0.0333</v>
      </c>
      <c r="L428" t="s">
        <v>34</v>
      </c>
      <c r="M428" t="s">
        <v>164</v>
      </c>
      <c r="N428">
        <v>66.66</v>
      </c>
      <c r="O428">
        <v>66.66</v>
      </c>
      <c r="P428">
        <v>0</v>
      </c>
      <c r="Q428">
        <v>0</v>
      </c>
      <c r="R428" t="s">
        <v>216</v>
      </c>
      <c r="S428">
        <v>1</v>
      </c>
      <c r="T428">
        <v>1</v>
      </c>
      <c r="U428">
        <v>0</v>
      </c>
      <c r="W428">
        <v>0</v>
      </c>
      <c r="X428">
        <v>66.66</v>
      </c>
      <c r="Z428">
        <v>0</v>
      </c>
      <c r="AA428">
        <v>66.66</v>
      </c>
    </row>
    <row r="429" spans="1:27" ht="15">
      <c r="A429" t="s">
        <v>708</v>
      </c>
      <c r="B429" t="s">
        <v>670</v>
      </c>
      <c r="C429" t="s">
        <v>671</v>
      </c>
      <c r="D429">
        <v>2.2644</v>
      </c>
      <c r="E429" t="s">
        <v>166</v>
      </c>
      <c r="F429" t="s">
        <v>167</v>
      </c>
      <c r="G429" t="s">
        <v>162</v>
      </c>
      <c r="I429" t="s">
        <v>163</v>
      </c>
      <c r="J429">
        <v>2</v>
      </c>
      <c r="K429">
        <v>0.0333</v>
      </c>
      <c r="L429" t="s">
        <v>34</v>
      </c>
      <c r="M429" t="s">
        <v>164</v>
      </c>
      <c r="N429">
        <v>68</v>
      </c>
      <c r="O429">
        <v>68</v>
      </c>
      <c r="P429">
        <v>0</v>
      </c>
      <c r="Q429">
        <v>0</v>
      </c>
      <c r="R429" t="s">
        <v>216</v>
      </c>
      <c r="S429">
        <v>1</v>
      </c>
      <c r="T429">
        <v>1</v>
      </c>
      <c r="U429">
        <v>0</v>
      </c>
      <c r="W429">
        <v>0</v>
      </c>
      <c r="X429">
        <v>68</v>
      </c>
      <c r="Z429">
        <v>0</v>
      </c>
      <c r="AA429">
        <v>68</v>
      </c>
    </row>
    <row r="430" spans="1:27" ht="15">
      <c r="A430" t="s">
        <v>709</v>
      </c>
      <c r="B430" t="s">
        <v>670</v>
      </c>
      <c r="C430" t="s">
        <v>671</v>
      </c>
      <c r="D430">
        <v>2.219778</v>
      </c>
      <c r="E430" t="s">
        <v>169</v>
      </c>
      <c r="F430" t="s">
        <v>170</v>
      </c>
      <c r="G430" t="s">
        <v>162</v>
      </c>
      <c r="I430" t="s">
        <v>163</v>
      </c>
      <c r="J430">
        <v>3</v>
      </c>
      <c r="K430">
        <v>0.0333</v>
      </c>
      <c r="L430" t="s">
        <v>34</v>
      </c>
      <c r="M430" t="s">
        <v>164</v>
      </c>
      <c r="N430">
        <v>66.66</v>
      </c>
      <c r="O430">
        <v>66.66</v>
      </c>
      <c r="P430">
        <v>0</v>
      </c>
      <c r="Q430">
        <v>0</v>
      </c>
      <c r="R430" t="s">
        <v>216</v>
      </c>
      <c r="S430">
        <v>1</v>
      </c>
      <c r="T430">
        <v>1</v>
      </c>
      <c r="U430">
        <v>0</v>
      </c>
      <c r="W430">
        <v>0</v>
      </c>
      <c r="X430">
        <v>66.66</v>
      </c>
      <c r="Z430">
        <v>0</v>
      </c>
      <c r="AA430">
        <v>66.66</v>
      </c>
    </row>
    <row r="431" spans="1:27" ht="15">
      <c r="A431" t="s">
        <v>792</v>
      </c>
      <c r="B431" t="s">
        <v>793</v>
      </c>
      <c r="C431" t="s">
        <v>794</v>
      </c>
      <c r="D431">
        <v>1.73897347740667</v>
      </c>
      <c r="E431" t="s">
        <v>140</v>
      </c>
      <c r="F431" t="s">
        <v>141</v>
      </c>
      <c r="G431" t="s">
        <v>63</v>
      </c>
      <c r="H431" t="s">
        <v>52</v>
      </c>
      <c r="I431" t="s">
        <v>138</v>
      </c>
      <c r="J431">
        <v>34</v>
      </c>
      <c r="K431">
        <v>0.0325</v>
      </c>
      <c r="L431" t="s">
        <v>215</v>
      </c>
      <c r="M431" t="s">
        <v>215</v>
      </c>
      <c r="N431">
        <v>50</v>
      </c>
      <c r="O431">
        <v>53.5068762279</v>
      </c>
      <c r="P431">
        <v>7.79305828422</v>
      </c>
      <c r="Q431">
        <v>3.89652914211</v>
      </c>
      <c r="R431" t="s">
        <v>795</v>
      </c>
      <c r="S431">
        <v>0.9</v>
      </c>
      <c r="T431">
        <v>0.9</v>
      </c>
      <c r="U431">
        <v>3.5068762279</v>
      </c>
      <c r="AA431">
        <v>0</v>
      </c>
    </row>
    <row r="432" spans="1:27" ht="15">
      <c r="A432" t="s">
        <v>796</v>
      </c>
      <c r="B432" t="s">
        <v>793</v>
      </c>
      <c r="C432" t="s">
        <v>794</v>
      </c>
      <c r="D432">
        <v>2.97352652259332</v>
      </c>
      <c r="E432" t="s">
        <v>143</v>
      </c>
      <c r="F432" t="s">
        <v>144</v>
      </c>
      <c r="G432" t="s">
        <v>63</v>
      </c>
      <c r="H432" t="s">
        <v>52</v>
      </c>
      <c r="I432" t="s">
        <v>138</v>
      </c>
      <c r="J432">
        <v>35</v>
      </c>
      <c r="K432">
        <v>0.0325</v>
      </c>
      <c r="L432" t="s">
        <v>215</v>
      </c>
      <c r="M432" t="s">
        <v>215</v>
      </c>
      <c r="N432">
        <v>50</v>
      </c>
      <c r="O432">
        <v>91.4931237721</v>
      </c>
      <c r="P432">
        <v>92.2069417158</v>
      </c>
      <c r="Q432">
        <v>46.1034708579</v>
      </c>
      <c r="R432" t="s">
        <v>795</v>
      </c>
      <c r="S432">
        <v>0.9</v>
      </c>
      <c r="T432">
        <v>0.9</v>
      </c>
      <c r="U432">
        <v>41.4931237721</v>
      </c>
      <c r="AA432">
        <v>0</v>
      </c>
    </row>
    <row r="433" spans="1:27" ht="15">
      <c r="A433" t="s">
        <v>797</v>
      </c>
      <c r="B433" t="s">
        <v>793</v>
      </c>
      <c r="C433" t="s">
        <v>794</v>
      </c>
      <c r="D433">
        <v>2.5</v>
      </c>
      <c r="E433" t="s">
        <v>29</v>
      </c>
      <c r="F433" t="s">
        <v>30</v>
      </c>
      <c r="G433" t="s">
        <v>31</v>
      </c>
      <c r="H433" t="s">
        <v>32</v>
      </c>
      <c r="I433" t="s">
        <v>33</v>
      </c>
      <c r="J433">
        <v>4</v>
      </c>
      <c r="K433">
        <v>0.025</v>
      </c>
      <c r="L433" t="s">
        <v>215</v>
      </c>
      <c r="M433" t="s">
        <v>215</v>
      </c>
      <c r="N433">
        <v>50</v>
      </c>
      <c r="O433">
        <v>100</v>
      </c>
      <c r="P433">
        <v>100</v>
      </c>
      <c r="Q433">
        <v>50</v>
      </c>
      <c r="R433" t="s">
        <v>795</v>
      </c>
      <c r="S433">
        <v>0.9</v>
      </c>
      <c r="T433">
        <v>1</v>
      </c>
      <c r="U433">
        <v>50</v>
      </c>
      <c r="AA433">
        <v>0</v>
      </c>
    </row>
    <row r="434" spans="1:27" ht="15">
      <c r="A434" t="s">
        <v>798</v>
      </c>
      <c r="B434" t="s">
        <v>793</v>
      </c>
      <c r="C434" t="s">
        <v>794</v>
      </c>
      <c r="D434">
        <v>2.5</v>
      </c>
      <c r="E434" t="s">
        <v>38</v>
      </c>
      <c r="F434" t="s">
        <v>39</v>
      </c>
      <c r="G434" t="s">
        <v>31</v>
      </c>
      <c r="H434" t="s">
        <v>32</v>
      </c>
      <c r="I434" t="s">
        <v>33</v>
      </c>
      <c r="J434">
        <v>5</v>
      </c>
      <c r="K434">
        <v>0.025</v>
      </c>
      <c r="L434" t="s">
        <v>215</v>
      </c>
      <c r="M434" t="s">
        <v>215</v>
      </c>
      <c r="N434">
        <v>50</v>
      </c>
      <c r="O434">
        <v>100</v>
      </c>
      <c r="P434">
        <v>100</v>
      </c>
      <c r="Q434">
        <v>50</v>
      </c>
      <c r="R434" t="s">
        <v>795</v>
      </c>
      <c r="S434">
        <v>0.9</v>
      </c>
      <c r="T434">
        <v>1</v>
      </c>
      <c r="U434">
        <v>50</v>
      </c>
      <c r="AA434">
        <v>0</v>
      </c>
    </row>
    <row r="435" spans="1:27" ht="15">
      <c r="A435" t="s">
        <v>799</v>
      </c>
      <c r="B435" t="s">
        <v>793</v>
      </c>
      <c r="C435" t="s">
        <v>794</v>
      </c>
      <c r="D435">
        <v>2.5</v>
      </c>
      <c r="E435" t="s">
        <v>41</v>
      </c>
      <c r="F435" t="s">
        <v>42</v>
      </c>
      <c r="G435" t="s">
        <v>31</v>
      </c>
      <c r="H435" t="s">
        <v>32</v>
      </c>
      <c r="I435" t="s">
        <v>33</v>
      </c>
      <c r="J435">
        <v>6</v>
      </c>
      <c r="K435">
        <v>0.025</v>
      </c>
      <c r="L435" t="s">
        <v>215</v>
      </c>
      <c r="M435" t="s">
        <v>215</v>
      </c>
      <c r="N435">
        <v>50</v>
      </c>
      <c r="O435">
        <v>100</v>
      </c>
      <c r="P435">
        <v>100</v>
      </c>
      <c r="Q435">
        <v>50</v>
      </c>
      <c r="R435" t="s">
        <v>795</v>
      </c>
      <c r="S435">
        <v>0.9</v>
      </c>
      <c r="T435">
        <v>1</v>
      </c>
      <c r="U435">
        <v>50</v>
      </c>
      <c r="AA435">
        <v>0</v>
      </c>
    </row>
    <row r="436" spans="1:27" ht="15">
      <c r="A436" t="s">
        <v>800</v>
      </c>
      <c r="B436" t="s">
        <v>793</v>
      </c>
      <c r="C436" t="s">
        <v>794</v>
      </c>
      <c r="D436">
        <v>2.5</v>
      </c>
      <c r="E436" t="s">
        <v>44</v>
      </c>
      <c r="F436" t="s">
        <v>45</v>
      </c>
      <c r="G436" t="s">
        <v>31</v>
      </c>
      <c r="H436" t="s">
        <v>32</v>
      </c>
      <c r="I436" t="s">
        <v>33</v>
      </c>
      <c r="J436">
        <v>7</v>
      </c>
      <c r="K436">
        <v>0.025</v>
      </c>
      <c r="L436" t="s">
        <v>215</v>
      </c>
      <c r="M436" t="s">
        <v>215</v>
      </c>
      <c r="N436">
        <v>50</v>
      </c>
      <c r="O436">
        <v>100</v>
      </c>
      <c r="P436">
        <v>100</v>
      </c>
      <c r="Q436">
        <v>50</v>
      </c>
      <c r="R436" t="s">
        <v>795</v>
      </c>
      <c r="S436">
        <v>0.9</v>
      </c>
      <c r="T436">
        <v>1</v>
      </c>
      <c r="U436">
        <v>50</v>
      </c>
      <c r="AA436">
        <v>0</v>
      </c>
    </row>
    <row r="437" spans="1:27" ht="15">
      <c r="A437" t="s">
        <v>801</v>
      </c>
      <c r="B437" t="s">
        <v>793</v>
      </c>
      <c r="C437" t="s">
        <v>794</v>
      </c>
      <c r="D437">
        <v>4.17</v>
      </c>
      <c r="E437" t="s">
        <v>50</v>
      </c>
      <c r="F437" t="s">
        <v>51</v>
      </c>
      <c r="G437" t="s">
        <v>31</v>
      </c>
      <c r="H437" t="s">
        <v>221</v>
      </c>
      <c r="I437" t="s">
        <v>222</v>
      </c>
      <c r="J437">
        <v>9</v>
      </c>
      <c r="K437">
        <v>0.0417</v>
      </c>
      <c r="L437" t="s">
        <v>215</v>
      </c>
      <c r="M437" t="s">
        <v>215</v>
      </c>
      <c r="N437">
        <v>50</v>
      </c>
      <c r="O437">
        <v>100</v>
      </c>
      <c r="P437">
        <v>100</v>
      </c>
      <c r="Q437">
        <v>50</v>
      </c>
      <c r="R437" t="s">
        <v>795</v>
      </c>
      <c r="S437">
        <v>0.9</v>
      </c>
      <c r="T437">
        <v>1</v>
      </c>
      <c r="U437">
        <v>50</v>
      </c>
      <c r="AA437">
        <v>0</v>
      </c>
    </row>
    <row r="438" spans="1:27" ht="15">
      <c r="A438" t="s">
        <v>802</v>
      </c>
      <c r="B438" t="s">
        <v>793</v>
      </c>
      <c r="C438" t="s">
        <v>794</v>
      </c>
      <c r="D438">
        <v>2.78</v>
      </c>
      <c r="E438" t="s">
        <v>55</v>
      </c>
      <c r="F438" t="s">
        <v>56</v>
      </c>
      <c r="G438" t="s">
        <v>31</v>
      </c>
      <c r="H438" t="s">
        <v>221</v>
      </c>
      <c r="I438" t="s">
        <v>222</v>
      </c>
      <c r="J438">
        <v>10</v>
      </c>
      <c r="K438">
        <v>0.0417</v>
      </c>
      <c r="L438" t="s">
        <v>215</v>
      </c>
      <c r="M438" t="s">
        <v>215</v>
      </c>
      <c r="N438">
        <v>50</v>
      </c>
      <c r="O438">
        <v>66.6666666667</v>
      </c>
      <c r="P438">
        <v>33.3333333333</v>
      </c>
      <c r="Q438">
        <v>16.6666666667</v>
      </c>
      <c r="R438" t="s">
        <v>795</v>
      </c>
      <c r="S438">
        <v>0.9</v>
      </c>
      <c r="T438">
        <v>1</v>
      </c>
      <c r="U438">
        <v>16.6666666667</v>
      </c>
      <c r="AA438">
        <v>0</v>
      </c>
    </row>
    <row r="439" spans="1:27" ht="15">
      <c r="A439" t="s">
        <v>803</v>
      </c>
      <c r="B439" t="s">
        <v>793</v>
      </c>
      <c r="C439" t="s">
        <v>794</v>
      </c>
      <c r="D439">
        <v>4.17</v>
      </c>
      <c r="E439" t="s">
        <v>58</v>
      </c>
      <c r="F439" t="s">
        <v>59</v>
      </c>
      <c r="G439" t="s">
        <v>31</v>
      </c>
      <c r="H439" t="s">
        <v>52</v>
      </c>
      <c r="I439" t="s">
        <v>53</v>
      </c>
      <c r="J439">
        <v>11</v>
      </c>
      <c r="K439">
        <v>0.0417</v>
      </c>
      <c r="L439" t="s">
        <v>215</v>
      </c>
      <c r="M439" t="s">
        <v>215</v>
      </c>
      <c r="N439">
        <v>50</v>
      </c>
      <c r="O439">
        <v>100</v>
      </c>
      <c r="P439">
        <v>100</v>
      </c>
      <c r="Q439">
        <v>50</v>
      </c>
      <c r="R439" t="s">
        <v>795</v>
      </c>
      <c r="S439">
        <v>0.9</v>
      </c>
      <c r="T439">
        <v>1</v>
      </c>
      <c r="U439">
        <v>50</v>
      </c>
      <c r="AA439">
        <v>0</v>
      </c>
    </row>
    <row r="440" spans="1:27" ht="15">
      <c r="A440" t="s">
        <v>804</v>
      </c>
      <c r="B440" t="s">
        <v>793</v>
      </c>
      <c r="C440" t="s">
        <v>794</v>
      </c>
      <c r="D440">
        <v>1.49133791748526</v>
      </c>
      <c r="E440" t="s">
        <v>61</v>
      </c>
      <c r="F440" t="s">
        <v>62</v>
      </c>
      <c r="G440" t="s">
        <v>63</v>
      </c>
      <c r="H440" t="s">
        <v>64</v>
      </c>
      <c r="I440" t="s">
        <v>65</v>
      </c>
      <c r="J440">
        <v>12</v>
      </c>
      <c r="K440">
        <v>0.0163</v>
      </c>
      <c r="L440" t="s">
        <v>215</v>
      </c>
      <c r="M440" t="s">
        <v>215</v>
      </c>
      <c r="N440">
        <v>50</v>
      </c>
      <c r="O440">
        <v>91.4931237721</v>
      </c>
      <c r="P440">
        <v>92.2069417158</v>
      </c>
      <c r="Q440">
        <v>46.1034708579</v>
      </c>
      <c r="R440" t="s">
        <v>795</v>
      </c>
      <c r="S440">
        <v>0.9</v>
      </c>
      <c r="T440">
        <v>0.9</v>
      </c>
      <c r="U440">
        <v>41.4931237721</v>
      </c>
      <c r="AA440">
        <v>0</v>
      </c>
    </row>
    <row r="441" spans="1:27" ht="15">
      <c r="A441" t="s">
        <v>805</v>
      </c>
      <c r="B441" t="s">
        <v>793</v>
      </c>
      <c r="C441" t="s">
        <v>794</v>
      </c>
      <c r="D441">
        <v>1.54849999999999</v>
      </c>
      <c r="E441" t="s">
        <v>68</v>
      </c>
      <c r="F441" t="s">
        <v>69</v>
      </c>
      <c r="G441" t="s">
        <v>63</v>
      </c>
      <c r="H441" t="s">
        <v>64</v>
      </c>
      <c r="I441" t="s">
        <v>65</v>
      </c>
      <c r="J441">
        <v>13</v>
      </c>
      <c r="K441">
        <v>0.0163</v>
      </c>
      <c r="L441" t="s">
        <v>215</v>
      </c>
      <c r="M441" t="s">
        <v>215</v>
      </c>
      <c r="N441">
        <v>50</v>
      </c>
      <c r="O441">
        <v>95</v>
      </c>
      <c r="P441">
        <v>100</v>
      </c>
      <c r="Q441">
        <v>50</v>
      </c>
      <c r="R441" t="s">
        <v>795</v>
      </c>
      <c r="S441">
        <v>0.9</v>
      </c>
      <c r="T441">
        <v>0.9</v>
      </c>
      <c r="U441">
        <v>45</v>
      </c>
      <c r="AA441">
        <v>0</v>
      </c>
    </row>
    <row r="442" spans="1:27" ht="15">
      <c r="A442" t="s">
        <v>806</v>
      </c>
      <c r="B442" t="s">
        <v>793</v>
      </c>
      <c r="C442" t="s">
        <v>794</v>
      </c>
      <c r="D442">
        <v>1.54729911591355</v>
      </c>
      <c r="E442" t="s">
        <v>71</v>
      </c>
      <c r="F442" t="s">
        <v>72</v>
      </c>
      <c r="G442" t="s">
        <v>63</v>
      </c>
      <c r="H442" t="s">
        <v>64</v>
      </c>
      <c r="I442" t="s">
        <v>65</v>
      </c>
      <c r="J442">
        <v>14</v>
      </c>
      <c r="K442">
        <v>0.0163</v>
      </c>
      <c r="L442" t="s">
        <v>215</v>
      </c>
      <c r="M442" t="s">
        <v>215</v>
      </c>
      <c r="N442">
        <v>50</v>
      </c>
      <c r="O442">
        <v>94.9263261297</v>
      </c>
      <c r="P442">
        <v>99.8362802881</v>
      </c>
      <c r="Q442">
        <v>49.9181401441</v>
      </c>
      <c r="R442" t="s">
        <v>795</v>
      </c>
      <c r="S442">
        <v>0.9</v>
      </c>
      <c r="T442">
        <v>0.9</v>
      </c>
      <c r="U442">
        <v>44.9263261297</v>
      </c>
      <c r="AA442">
        <v>0</v>
      </c>
    </row>
    <row r="443" spans="1:27" ht="15">
      <c r="A443" t="s">
        <v>807</v>
      </c>
      <c r="B443" t="s">
        <v>793</v>
      </c>
      <c r="C443" t="s">
        <v>794</v>
      </c>
      <c r="D443">
        <v>1.5398536345776</v>
      </c>
      <c r="E443" t="s">
        <v>75</v>
      </c>
      <c r="F443" t="s">
        <v>76</v>
      </c>
      <c r="G443" t="s">
        <v>63</v>
      </c>
      <c r="H443" t="s">
        <v>64</v>
      </c>
      <c r="I443" t="s">
        <v>65</v>
      </c>
      <c r="J443">
        <v>15</v>
      </c>
      <c r="K443">
        <v>0.0163</v>
      </c>
      <c r="L443" t="s">
        <v>215</v>
      </c>
      <c r="M443" t="s">
        <v>215</v>
      </c>
      <c r="N443">
        <v>50</v>
      </c>
      <c r="O443">
        <v>94.4695481336</v>
      </c>
      <c r="P443">
        <v>98.8212180747</v>
      </c>
      <c r="Q443">
        <v>49.4106090373</v>
      </c>
      <c r="R443" t="s">
        <v>795</v>
      </c>
      <c r="S443">
        <v>0.9</v>
      </c>
      <c r="T443">
        <v>0.9</v>
      </c>
      <c r="U443">
        <v>44.4695481336</v>
      </c>
      <c r="AA443">
        <v>0</v>
      </c>
    </row>
    <row r="444" spans="1:27" ht="15">
      <c r="A444" t="s">
        <v>808</v>
      </c>
      <c r="B444" t="s">
        <v>793</v>
      </c>
      <c r="C444" t="s">
        <v>794</v>
      </c>
      <c r="D444">
        <v>1.18078929273084</v>
      </c>
      <c r="E444" t="s">
        <v>78</v>
      </c>
      <c r="F444" t="s">
        <v>79</v>
      </c>
      <c r="G444" t="s">
        <v>63</v>
      </c>
      <c r="H444" t="s">
        <v>64</v>
      </c>
      <c r="I444" t="s">
        <v>65</v>
      </c>
      <c r="J444">
        <v>16</v>
      </c>
      <c r="K444">
        <v>0.0163</v>
      </c>
      <c r="L444" t="s">
        <v>215</v>
      </c>
      <c r="M444" t="s">
        <v>215</v>
      </c>
      <c r="N444">
        <v>50</v>
      </c>
      <c r="O444">
        <v>72.4410609037</v>
      </c>
      <c r="P444">
        <v>49.8690242305</v>
      </c>
      <c r="Q444">
        <v>24.9345121153</v>
      </c>
      <c r="R444" t="s">
        <v>795</v>
      </c>
      <c r="S444">
        <v>0.9</v>
      </c>
      <c r="T444">
        <v>0.9</v>
      </c>
      <c r="U444">
        <v>22.4410609037</v>
      </c>
      <c r="AA444">
        <v>0</v>
      </c>
    </row>
    <row r="445" spans="1:27" ht="15">
      <c r="A445" t="s">
        <v>809</v>
      </c>
      <c r="B445" t="s">
        <v>793</v>
      </c>
      <c r="C445" t="s">
        <v>794</v>
      </c>
      <c r="D445">
        <v>1.54849999999999</v>
      </c>
      <c r="E445" t="s">
        <v>82</v>
      </c>
      <c r="F445" t="s">
        <v>83</v>
      </c>
      <c r="G445" t="s">
        <v>63</v>
      </c>
      <c r="H445" t="s">
        <v>64</v>
      </c>
      <c r="I445" t="s">
        <v>65</v>
      </c>
      <c r="J445">
        <v>17</v>
      </c>
      <c r="K445">
        <v>0.0163</v>
      </c>
      <c r="L445" t="s">
        <v>215</v>
      </c>
      <c r="M445" t="s">
        <v>215</v>
      </c>
      <c r="N445">
        <v>50</v>
      </c>
      <c r="O445">
        <v>95</v>
      </c>
      <c r="P445">
        <v>100</v>
      </c>
      <c r="Q445">
        <v>50</v>
      </c>
      <c r="R445" t="s">
        <v>795</v>
      </c>
      <c r="S445">
        <v>0.9</v>
      </c>
      <c r="T445">
        <v>0.9</v>
      </c>
      <c r="U445">
        <v>45</v>
      </c>
      <c r="AA445">
        <v>0</v>
      </c>
    </row>
    <row r="446" spans="1:27" ht="15">
      <c r="A446" t="s">
        <v>810</v>
      </c>
      <c r="B446" t="s">
        <v>793</v>
      </c>
      <c r="C446" t="s">
        <v>794</v>
      </c>
      <c r="D446">
        <v>1.7017721021611</v>
      </c>
      <c r="E446" t="s">
        <v>92</v>
      </c>
      <c r="F446" t="s">
        <v>93</v>
      </c>
      <c r="G446" t="s">
        <v>63</v>
      </c>
      <c r="H446" t="s">
        <v>94</v>
      </c>
      <c r="I446" t="s">
        <v>95</v>
      </c>
      <c r="J446">
        <v>20</v>
      </c>
      <c r="K446">
        <v>0.0186</v>
      </c>
      <c r="L446" t="s">
        <v>215</v>
      </c>
      <c r="M446" t="s">
        <v>215</v>
      </c>
      <c r="N446">
        <v>50</v>
      </c>
      <c r="O446">
        <v>91.4931237721</v>
      </c>
      <c r="P446">
        <v>92.2069417158</v>
      </c>
      <c r="Q446">
        <v>46.1034708579</v>
      </c>
      <c r="R446" t="s">
        <v>795</v>
      </c>
      <c r="S446">
        <v>0.9</v>
      </c>
      <c r="T446">
        <v>0.9</v>
      </c>
      <c r="U446">
        <v>41.4931237721</v>
      </c>
      <c r="AA446">
        <v>0</v>
      </c>
    </row>
    <row r="447" spans="1:27" ht="15">
      <c r="A447" t="s">
        <v>811</v>
      </c>
      <c r="B447" t="s">
        <v>793</v>
      </c>
      <c r="C447" t="s">
        <v>794</v>
      </c>
      <c r="D447">
        <v>1.767</v>
      </c>
      <c r="E447" t="s">
        <v>97</v>
      </c>
      <c r="F447" t="s">
        <v>98</v>
      </c>
      <c r="G447" t="s">
        <v>63</v>
      </c>
      <c r="H447" t="s">
        <v>94</v>
      </c>
      <c r="I447" t="s">
        <v>95</v>
      </c>
      <c r="J447">
        <v>21</v>
      </c>
      <c r="K447">
        <v>0.0186</v>
      </c>
      <c r="L447" t="s">
        <v>215</v>
      </c>
      <c r="M447" t="s">
        <v>215</v>
      </c>
      <c r="N447">
        <v>50</v>
      </c>
      <c r="O447">
        <v>95</v>
      </c>
      <c r="P447">
        <v>100</v>
      </c>
      <c r="Q447">
        <v>50</v>
      </c>
      <c r="R447" t="s">
        <v>795</v>
      </c>
      <c r="S447">
        <v>0.9</v>
      </c>
      <c r="T447">
        <v>0.9</v>
      </c>
      <c r="U447">
        <v>45</v>
      </c>
      <c r="AA447">
        <v>0</v>
      </c>
    </row>
    <row r="448" spans="1:27" ht="15">
      <c r="A448" t="s">
        <v>812</v>
      </c>
      <c r="B448" t="s">
        <v>793</v>
      </c>
      <c r="C448" t="s">
        <v>794</v>
      </c>
      <c r="D448">
        <v>1.25778388998035</v>
      </c>
      <c r="E448" t="s">
        <v>100</v>
      </c>
      <c r="F448" t="s">
        <v>101</v>
      </c>
      <c r="G448" t="s">
        <v>63</v>
      </c>
      <c r="H448" t="s">
        <v>94</v>
      </c>
      <c r="I448" t="s">
        <v>95</v>
      </c>
      <c r="J448">
        <v>22</v>
      </c>
      <c r="K448">
        <v>0.0186</v>
      </c>
      <c r="L448" t="s">
        <v>215</v>
      </c>
      <c r="M448" t="s">
        <v>215</v>
      </c>
      <c r="N448">
        <v>50</v>
      </c>
      <c r="O448">
        <v>67.6227897839</v>
      </c>
      <c r="P448">
        <v>39.1617550753</v>
      </c>
      <c r="Q448">
        <v>19.5808775377</v>
      </c>
      <c r="R448" t="s">
        <v>795</v>
      </c>
      <c r="S448">
        <v>0.9</v>
      </c>
      <c r="T448">
        <v>0.9</v>
      </c>
      <c r="U448">
        <v>17.6227897839</v>
      </c>
      <c r="AA448">
        <v>0</v>
      </c>
    </row>
    <row r="449" spans="1:27" ht="15">
      <c r="A449" t="s">
        <v>813</v>
      </c>
      <c r="B449" t="s">
        <v>793</v>
      </c>
      <c r="C449" t="s">
        <v>794</v>
      </c>
      <c r="D449">
        <v>1.31588605108055</v>
      </c>
      <c r="E449" t="s">
        <v>103</v>
      </c>
      <c r="F449" t="s">
        <v>104</v>
      </c>
      <c r="G449" t="s">
        <v>63</v>
      </c>
      <c r="H449" t="s">
        <v>94</v>
      </c>
      <c r="I449" t="s">
        <v>95</v>
      </c>
      <c r="J449">
        <v>23</v>
      </c>
      <c r="K449">
        <v>0.0186</v>
      </c>
      <c r="L449" t="s">
        <v>215</v>
      </c>
      <c r="M449" t="s">
        <v>215</v>
      </c>
      <c r="N449">
        <v>50</v>
      </c>
      <c r="O449">
        <v>70.7465618861</v>
      </c>
      <c r="P449">
        <v>46.1034708579</v>
      </c>
      <c r="Q449">
        <v>23.0517354289</v>
      </c>
      <c r="R449" t="s">
        <v>795</v>
      </c>
      <c r="S449">
        <v>0.9</v>
      </c>
      <c r="T449">
        <v>0.9</v>
      </c>
      <c r="U449">
        <v>20.7465618861</v>
      </c>
      <c r="AA449">
        <v>0</v>
      </c>
    </row>
    <row r="450" spans="1:27" ht="15">
      <c r="A450" t="s">
        <v>814</v>
      </c>
      <c r="B450" t="s">
        <v>793</v>
      </c>
      <c r="C450" t="s">
        <v>794</v>
      </c>
      <c r="D450">
        <v>1.29286444007858</v>
      </c>
      <c r="E450" t="s">
        <v>106</v>
      </c>
      <c r="F450" t="s">
        <v>107</v>
      </c>
      <c r="G450" t="s">
        <v>63</v>
      </c>
      <c r="H450" t="s">
        <v>94</v>
      </c>
      <c r="I450" t="s">
        <v>95</v>
      </c>
      <c r="J450">
        <v>24</v>
      </c>
      <c r="K450">
        <v>0.0186</v>
      </c>
      <c r="L450" t="s">
        <v>215</v>
      </c>
      <c r="M450" t="s">
        <v>215</v>
      </c>
      <c r="N450">
        <v>50</v>
      </c>
      <c r="O450">
        <v>69.5088408644</v>
      </c>
      <c r="P450">
        <v>43.3529796988</v>
      </c>
      <c r="Q450">
        <v>21.6764898494</v>
      </c>
      <c r="R450" t="s">
        <v>795</v>
      </c>
      <c r="S450">
        <v>0.9</v>
      </c>
      <c r="T450">
        <v>0.9</v>
      </c>
      <c r="U450">
        <v>19.5088408644</v>
      </c>
      <c r="AA450">
        <v>0</v>
      </c>
    </row>
    <row r="451" spans="1:27" ht="15">
      <c r="A451" t="s">
        <v>815</v>
      </c>
      <c r="B451" t="s">
        <v>793</v>
      </c>
      <c r="C451" t="s">
        <v>794</v>
      </c>
      <c r="D451">
        <v>1.767</v>
      </c>
      <c r="E451" t="s">
        <v>112</v>
      </c>
      <c r="F451" t="s">
        <v>113</v>
      </c>
      <c r="G451" t="s">
        <v>63</v>
      </c>
      <c r="H451" t="s">
        <v>94</v>
      </c>
      <c r="I451" t="s">
        <v>95</v>
      </c>
      <c r="J451">
        <v>26</v>
      </c>
      <c r="K451">
        <v>0.0186</v>
      </c>
      <c r="L451" t="s">
        <v>215</v>
      </c>
      <c r="M451" t="s">
        <v>215</v>
      </c>
      <c r="N451">
        <v>50</v>
      </c>
      <c r="O451">
        <v>95</v>
      </c>
      <c r="P451">
        <v>100</v>
      </c>
      <c r="Q451">
        <v>50</v>
      </c>
      <c r="R451" t="s">
        <v>795</v>
      </c>
      <c r="S451">
        <v>0.9</v>
      </c>
      <c r="T451">
        <v>0.9</v>
      </c>
      <c r="U451">
        <v>45</v>
      </c>
      <c r="AA451">
        <v>0</v>
      </c>
    </row>
    <row r="452" spans="1:27" ht="15">
      <c r="A452" t="s">
        <v>816</v>
      </c>
      <c r="B452" t="s">
        <v>793</v>
      </c>
      <c r="C452" t="s">
        <v>794</v>
      </c>
      <c r="D452">
        <v>1.085</v>
      </c>
      <c r="E452" t="s">
        <v>133</v>
      </c>
      <c r="F452" t="s">
        <v>134</v>
      </c>
      <c r="G452" t="s">
        <v>63</v>
      </c>
      <c r="H452" t="s">
        <v>118</v>
      </c>
      <c r="I452" t="s">
        <v>119</v>
      </c>
      <c r="J452">
        <v>32</v>
      </c>
      <c r="K452">
        <v>0.0217</v>
      </c>
      <c r="L452" t="s">
        <v>34</v>
      </c>
      <c r="M452" t="s">
        <v>35</v>
      </c>
      <c r="N452">
        <v>50</v>
      </c>
      <c r="O452">
        <v>50</v>
      </c>
      <c r="P452">
        <v>0</v>
      </c>
      <c r="Q452">
        <v>0</v>
      </c>
      <c r="R452" t="s">
        <v>795</v>
      </c>
      <c r="S452">
        <v>0.9</v>
      </c>
      <c r="T452">
        <v>1</v>
      </c>
      <c r="U452">
        <v>0</v>
      </c>
      <c r="V452" t="s">
        <v>36</v>
      </c>
      <c r="W452">
        <v>1</v>
      </c>
      <c r="Y452" t="s">
        <v>35</v>
      </c>
      <c r="Z452">
        <v>50</v>
      </c>
      <c r="AA452">
        <v>50</v>
      </c>
    </row>
    <row r="453" spans="1:27" ht="15">
      <c r="A453" t="s">
        <v>817</v>
      </c>
      <c r="B453" t="s">
        <v>793</v>
      </c>
      <c r="C453" t="s">
        <v>794</v>
      </c>
      <c r="D453">
        <v>0</v>
      </c>
      <c r="E453" t="s">
        <v>136</v>
      </c>
      <c r="F453" t="s">
        <v>137</v>
      </c>
      <c r="G453" t="s">
        <v>63</v>
      </c>
      <c r="H453" t="s">
        <v>52</v>
      </c>
      <c r="I453" t="s">
        <v>138</v>
      </c>
      <c r="J453">
        <v>33</v>
      </c>
      <c r="K453">
        <v>0.0325</v>
      </c>
      <c r="L453" t="s">
        <v>34</v>
      </c>
      <c r="N453">
        <v>0</v>
      </c>
      <c r="O453">
        <v>0</v>
      </c>
      <c r="P453">
        <v>0</v>
      </c>
      <c r="Q453">
        <v>0</v>
      </c>
      <c r="R453" t="s">
        <v>795</v>
      </c>
      <c r="S453">
        <v>0.9</v>
      </c>
      <c r="T453">
        <v>1</v>
      </c>
      <c r="U453">
        <v>0</v>
      </c>
      <c r="V453" t="s">
        <v>80</v>
      </c>
      <c r="W453">
        <v>0</v>
      </c>
      <c r="Z453">
        <v>0</v>
      </c>
      <c r="AA453">
        <v>0</v>
      </c>
    </row>
    <row r="454" spans="1:27" ht="15">
      <c r="A454" t="s">
        <v>818</v>
      </c>
      <c r="B454" t="s">
        <v>793</v>
      </c>
      <c r="C454" t="s">
        <v>794</v>
      </c>
      <c r="D454">
        <v>0</v>
      </c>
      <c r="E454" t="s">
        <v>146</v>
      </c>
      <c r="F454" t="s">
        <v>147</v>
      </c>
      <c r="G454" t="s">
        <v>63</v>
      </c>
      <c r="H454" t="s">
        <v>52</v>
      </c>
      <c r="I454" t="s">
        <v>138</v>
      </c>
      <c r="J454">
        <v>36</v>
      </c>
      <c r="K454">
        <v>0.0325</v>
      </c>
      <c r="L454" t="s">
        <v>34</v>
      </c>
      <c r="N454">
        <v>0</v>
      </c>
      <c r="O454">
        <v>0</v>
      </c>
      <c r="P454">
        <v>0</v>
      </c>
      <c r="Q454">
        <v>0</v>
      </c>
      <c r="R454" t="s">
        <v>795</v>
      </c>
      <c r="S454">
        <v>0.9</v>
      </c>
      <c r="T454">
        <v>1</v>
      </c>
      <c r="U454">
        <v>0</v>
      </c>
      <c r="V454" t="s">
        <v>80</v>
      </c>
      <c r="W454">
        <v>0</v>
      </c>
      <c r="Z454">
        <v>0</v>
      </c>
      <c r="AA454">
        <v>0</v>
      </c>
    </row>
    <row r="455" spans="1:27" ht="15">
      <c r="A455" t="s">
        <v>819</v>
      </c>
      <c r="B455" t="s">
        <v>793</v>
      </c>
      <c r="C455" t="s">
        <v>794</v>
      </c>
      <c r="D455">
        <v>0</v>
      </c>
      <c r="E455" t="s">
        <v>149</v>
      </c>
      <c r="F455" t="s">
        <v>150</v>
      </c>
      <c r="G455" t="s">
        <v>63</v>
      </c>
      <c r="H455" t="s">
        <v>151</v>
      </c>
      <c r="I455" t="s">
        <v>152</v>
      </c>
      <c r="J455">
        <v>37</v>
      </c>
      <c r="K455">
        <v>0.0433</v>
      </c>
      <c r="L455" t="s">
        <v>34</v>
      </c>
      <c r="N455">
        <v>0</v>
      </c>
      <c r="O455">
        <v>0</v>
      </c>
      <c r="P455">
        <v>0</v>
      </c>
      <c r="Q455">
        <v>0</v>
      </c>
      <c r="R455" t="s">
        <v>795</v>
      </c>
      <c r="S455">
        <v>0.9</v>
      </c>
      <c r="T455">
        <v>1</v>
      </c>
      <c r="U455">
        <v>0</v>
      </c>
      <c r="V455" t="s">
        <v>80</v>
      </c>
      <c r="W455">
        <v>0</v>
      </c>
      <c r="Z455">
        <v>0</v>
      </c>
      <c r="AA455">
        <v>0</v>
      </c>
    </row>
    <row r="456" spans="1:27" ht="15">
      <c r="A456" t="s">
        <v>820</v>
      </c>
      <c r="B456" t="s">
        <v>793</v>
      </c>
      <c r="C456" t="s">
        <v>794</v>
      </c>
      <c r="D456">
        <v>2.165</v>
      </c>
      <c r="E456" t="s">
        <v>154</v>
      </c>
      <c r="F456" t="s">
        <v>155</v>
      </c>
      <c r="G456" t="s">
        <v>63</v>
      </c>
      <c r="H456" t="s">
        <v>151</v>
      </c>
      <c r="I456" t="s">
        <v>152</v>
      </c>
      <c r="J456">
        <v>38</v>
      </c>
      <c r="K456">
        <v>0.0433</v>
      </c>
      <c r="L456" t="s">
        <v>34</v>
      </c>
      <c r="M456" t="s">
        <v>35</v>
      </c>
      <c r="N456">
        <v>50</v>
      </c>
      <c r="O456">
        <v>50</v>
      </c>
      <c r="P456">
        <v>0</v>
      </c>
      <c r="Q456">
        <v>0</v>
      </c>
      <c r="R456" t="s">
        <v>795</v>
      </c>
      <c r="S456">
        <v>0.9</v>
      </c>
      <c r="T456">
        <v>1</v>
      </c>
      <c r="U456">
        <v>0</v>
      </c>
      <c r="V456" t="s">
        <v>36</v>
      </c>
      <c r="W456">
        <v>1</v>
      </c>
      <c r="Y456" t="s">
        <v>35</v>
      </c>
      <c r="Z456">
        <v>50</v>
      </c>
      <c r="AA456">
        <v>50</v>
      </c>
    </row>
    <row r="457" spans="1:27" ht="15">
      <c r="A457" t="s">
        <v>821</v>
      </c>
      <c r="B457" t="s">
        <v>793</v>
      </c>
      <c r="C457" t="s">
        <v>794</v>
      </c>
      <c r="D457">
        <v>0</v>
      </c>
      <c r="E457" t="s">
        <v>157</v>
      </c>
      <c r="F457" t="s">
        <v>158</v>
      </c>
      <c r="G457" t="s">
        <v>63</v>
      </c>
      <c r="H457" t="s">
        <v>151</v>
      </c>
      <c r="I457" t="s">
        <v>152</v>
      </c>
      <c r="J457">
        <v>39</v>
      </c>
      <c r="K457">
        <v>0.0433</v>
      </c>
      <c r="L457" t="s">
        <v>34</v>
      </c>
      <c r="M457" t="s">
        <v>35</v>
      </c>
      <c r="N457">
        <v>0</v>
      </c>
      <c r="O457">
        <v>0</v>
      </c>
      <c r="P457">
        <v>0</v>
      </c>
      <c r="Q457">
        <v>0</v>
      </c>
      <c r="R457" t="s">
        <v>795</v>
      </c>
      <c r="S457">
        <v>0.9</v>
      </c>
      <c r="T457">
        <v>1</v>
      </c>
      <c r="U457">
        <v>0</v>
      </c>
      <c r="V457" t="s">
        <v>80</v>
      </c>
      <c r="W457">
        <v>0</v>
      </c>
      <c r="Y457" t="s">
        <v>35</v>
      </c>
      <c r="Z457">
        <v>50</v>
      </c>
      <c r="AA457">
        <v>0</v>
      </c>
    </row>
    <row r="458" spans="1:27" ht="15">
      <c r="A458" t="s">
        <v>822</v>
      </c>
      <c r="B458" t="s">
        <v>793</v>
      </c>
      <c r="C458" t="s">
        <v>794</v>
      </c>
      <c r="D458">
        <v>1.25</v>
      </c>
      <c r="E458" t="s">
        <v>47</v>
      </c>
      <c r="F458" t="s">
        <v>48</v>
      </c>
      <c r="G458" t="s">
        <v>31</v>
      </c>
      <c r="H458" t="s">
        <v>248</v>
      </c>
      <c r="I458" t="s">
        <v>249</v>
      </c>
      <c r="J458">
        <v>8</v>
      </c>
      <c r="K458">
        <v>0.025</v>
      </c>
      <c r="L458" t="s">
        <v>34</v>
      </c>
      <c r="M458" t="s">
        <v>35</v>
      </c>
      <c r="N458">
        <v>50</v>
      </c>
      <c r="O458">
        <v>50</v>
      </c>
      <c r="P458">
        <v>0</v>
      </c>
      <c r="Q458">
        <v>0</v>
      </c>
      <c r="R458" t="s">
        <v>795</v>
      </c>
      <c r="S458">
        <v>0.9</v>
      </c>
      <c r="T458">
        <v>1</v>
      </c>
      <c r="U458">
        <v>0</v>
      </c>
      <c r="V458" t="s">
        <v>36</v>
      </c>
      <c r="W458">
        <v>1</v>
      </c>
      <c r="Y458" t="s">
        <v>35</v>
      </c>
      <c r="Z458">
        <v>50</v>
      </c>
      <c r="AA458">
        <v>50</v>
      </c>
    </row>
    <row r="459" spans="1:27" ht="15">
      <c r="A459" t="s">
        <v>823</v>
      </c>
      <c r="B459" t="s">
        <v>793</v>
      </c>
      <c r="C459" t="s">
        <v>794</v>
      </c>
      <c r="D459">
        <v>0</v>
      </c>
      <c r="E459" t="s">
        <v>86</v>
      </c>
      <c r="F459" t="s">
        <v>87</v>
      </c>
      <c r="G459" t="s">
        <v>63</v>
      </c>
      <c r="H459" t="s">
        <v>64</v>
      </c>
      <c r="I459" t="s">
        <v>65</v>
      </c>
      <c r="J459">
        <v>18</v>
      </c>
      <c r="K459">
        <v>0.0163</v>
      </c>
      <c r="L459" t="s">
        <v>34</v>
      </c>
      <c r="N459">
        <v>0</v>
      </c>
      <c r="O459">
        <v>0</v>
      </c>
      <c r="P459">
        <v>0</v>
      </c>
      <c r="Q459">
        <v>0</v>
      </c>
      <c r="R459" t="s">
        <v>795</v>
      </c>
      <c r="S459">
        <v>0.9</v>
      </c>
      <c r="T459">
        <v>1</v>
      </c>
      <c r="U459">
        <v>0</v>
      </c>
      <c r="V459" t="s">
        <v>80</v>
      </c>
      <c r="W459">
        <v>0</v>
      </c>
      <c r="Z459">
        <v>0</v>
      </c>
      <c r="AA459">
        <v>0</v>
      </c>
    </row>
    <row r="460" spans="1:27" ht="15">
      <c r="A460" t="s">
        <v>824</v>
      </c>
      <c r="B460" t="s">
        <v>793</v>
      </c>
      <c r="C460" t="s">
        <v>794</v>
      </c>
      <c r="D460">
        <v>0.543279</v>
      </c>
      <c r="E460" t="s">
        <v>89</v>
      </c>
      <c r="F460" t="s">
        <v>90</v>
      </c>
      <c r="G460" t="s">
        <v>63</v>
      </c>
      <c r="H460" t="s">
        <v>64</v>
      </c>
      <c r="I460" t="s">
        <v>65</v>
      </c>
      <c r="J460">
        <v>19</v>
      </c>
      <c r="K460">
        <v>0.0163</v>
      </c>
      <c r="L460" t="s">
        <v>34</v>
      </c>
      <c r="M460" t="s">
        <v>66</v>
      </c>
      <c r="N460">
        <v>33.33</v>
      </c>
      <c r="O460">
        <v>33.33</v>
      </c>
      <c r="P460">
        <v>0</v>
      </c>
      <c r="Q460">
        <v>0</v>
      </c>
      <c r="R460" t="s">
        <v>795</v>
      </c>
      <c r="S460">
        <v>0.9</v>
      </c>
      <c r="T460">
        <v>1</v>
      </c>
      <c r="U460">
        <v>0</v>
      </c>
      <c r="V460" t="s">
        <v>36</v>
      </c>
      <c r="W460">
        <v>1</v>
      </c>
      <c r="Y460" t="s">
        <v>66</v>
      </c>
      <c r="Z460">
        <v>33.33</v>
      </c>
      <c r="AA460">
        <v>33.33</v>
      </c>
    </row>
    <row r="461" spans="1:27" ht="15">
      <c r="A461" t="s">
        <v>825</v>
      </c>
      <c r="B461" t="s">
        <v>793</v>
      </c>
      <c r="C461" t="s">
        <v>794</v>
      </c>
      <c r="D461">
        <v>0</v>
      </c>
      <c r="E461" t="s">
        <v>109</v>
      </c>
      <c r="F461" t="s">
        <v>110</v>
      </c>
      <c r="G461" t="s">
        <v>63</v>
      </c>
      <c r="H461" t="s">
        <v>94</v>
      </c>
      <c r="I461" t="s">
        <v>95</v>
      </c>
      <c r="J461">
        <v>25</v>
      </c>
      <c r="K461">
        <v>0.0186</v>
      </c>
      <c r="L461" t="s">
        <v>34</v>
      </c>
      <c r="N461">
        <v>0</v>
      </c>
      <c r="O461">
        <v>0</v>
      </c>
      <c r="P461">
        <v>0</v>
      </c>
      <c r="Q461">
        <v>0</v>
      </c>
      <c r="R461" t="s">
        <v>795</v>
      </c>
      <c r="S461">
        <v>0.9</v>
      </c>
      <c r="T461">
        <v>1</v>
      </c>
      <c r="U461">
        <v>0</v>
      </c>
      <c r="V461" t="s">
        <v>80</v>
      </c>
      <c r="W461">
        <v>0</v>
      </c>
      <c r="Z461">
        <v>0</v>
      </c>
      <c r="AA461">
        <v>0</v>
      </c>
    </row>
    <row r="462" spans="1:27" ht="15">
      <c r="A462" t="s">
        <v>826</v>
      </c>
      <c r="B462" t="s">
        <v>793</v>
      </c>
      <c r="C462" t="s">
        <v>794</v>
      </c>
      <c r="D462">
        <v>0</v>
      </c>
      <c r="E462" t="s">
        <v>116</v>
      </c>
      <c r="F462" t="s">
        <v>117</v>
      </c>
      <c r="G462" t="s">
        <v>63</v>
      </c>
      <c r="H462" t="s">
        <v>118</v>
      </c>
      <c r="I462" t="s">
        <v>119</v>
      </c>
      <c r="J462">
        <v>27</v>
      </c>
      <c r="K462">
        <v>0.0217</v>
      </c>
      <c r="L462" t="s">
        <v>34</v>
      </c>
      <c r="M462" t="s">
        <v>35</v>
      </c>
      <c r="N462">
        <v>0</v>
      </c>
      <c r="O462">
        <v>0</v>
      </c>
      <c r="P462">
        <v>0</v>
      </c>
      <c r="Q462">
        <v>0</v>
      </c>
      <c r="R462" t="s">
        <v>795</v>
      </c>
      <c r="S462">
        <v>0.9</v>
      </c>
      <c r="T462">
        <v>1</v>
      </c>
      <c r="U462">
        <v>0</v>
      </c>
      <c r="V462" t="s">
        <v>80</v>
      </c>
      <c r="W462">
        <v>0</v>
      </c>
      <c r="Y462" t="s">
        <v>35</v>
      </c>
      <c r="Z462">
        <v>50</v>
      </c>
      <c r="AA462">
        <v>0</v>
      </c>
    </row>
    <row r="463" spans="1:27" ht="15">
      <c r="A463" t="s">
        <v>827</v>
      </c>
      <c r="B463" t="s">
        <v>793</v>
      </c>
      <c r="C463" t="s">
        <v>794</v>
      </c>
      <c r="D463">
        <v>1.085</v>
      </c>
      <c r="E463" t="s">
        <v>121</v>
      </c>
      <c r="F463" t="s">
        <v>122</v>
      </c>
      <c r="G463" t="s">
        <v>63</v>
      </c>
      <c r="H463" t="s">
        <v>118</v>
      </c>
      <c r="I463" t="s">
        <v>119</v>
      </c>
      <c r="J463">
        <v>28</v>
      </c>
      <c r="K463">
        <v>0.0217</v>
      </c>
      <c r="L463" t="s">
        <v>34</v>
      </c>
      <c r="M463" t="s">
        <v>35</v>
      </c>
      <c r="N463">
        <v>50</v>
      </c>
      <c r="O463">
        <v>50</v>
      </c>
      <c r="P463">
        <v>0</v>
      </c>
      <c r="Q463">
        <v>0</v>
      </c>
      <c r="R463" t="s">
        <v>795</v>
      </c>
      <c r="S463">
        <v>0.9</v>
      </c>
      <c r="T463">
        <v>1</v>
      </c>
      <c r="U463">
        <v>0</v>
      </c>
      <c r="V463" t="s">
        <v>36</v>
      </c>
      <c r="W463">
        <v>1</v>
      </c>
      <c r="Y463" t="s">
        <v>35</v>
      </c>
      <c r="Z463">
        <v>50</v>
      </c>
      <c r="AA463">
        <v>50</v>
      </c>
    </row>
    <row r="464" spans="1:27" ht="15">
      <c r="A464" t="s">
        <v>828</v>
      </c>
      <c r="B464" t="s">
        <v>793</v>
      </c>
      <c r="C464" t="s">
        <v>794</v>
      </c>
      <c r="D464">
        <v>0</v>
      </c>
      <c r="E464" t="s">
        <v>124</v>
      </c>
      <c r="F464" t="s">
        <v>125</v>
      </c>
      <c r="G464" t="s">
        <v>63</v>
      </c>
      <c r="H464" t="s">
        <v>118</v>
      </c>
      <c r="I464" t="s">
        <v>119</v>
      </c>
      <c r="J464">
        <v>29</v>
      </c>
      <c r="K464">
        <v>0.0217</v>
      </c>
      <c r="L464" t="s">
        <v>34</v>
      </c>
      <c r="M464" t="s">
        <v>35</v>
      </c>
      <c r="N464">
        <v>0</v>
      </c>
      <c r="O464">
        <v>0</v>
      </c>
      <c r="P464">
        <v>0</v>
      </c>
      <c r="Q464">
        <v>0</v>
      </c>
      <c r="R464" t="s">
        <v>795</v>
      </c>
      <c r="S464">
        <v>0.9</v>
      </c>
      <c r="T464">
        <v>1</v>
      </c>
      <c r="U464">
        <v>0</v>
      </c>
      <c r="V464" t="s">
        <v>84</v>
      </c>
      <c r="W464">
        <v>0</v>
      </c>
      <c r="Y464" t="s">
        <v>35</v>
      </c>
      <c r="Z464">
        <v>50</v>
      </c>
      <c r="AA464">
        <v>0</v>
      </c>
    </row>
    <row r="465" spans="1:27" ht="15">
      <c r="A465" t="s">
        <v>829</v>
      </c>
      <c r="B465" t="s">
        <v>793</v>
      </c>
      <c r="C465" t="s">
        <v>794</v>
      </c>
      <c r="D465">
        <v>0</v>
      </c>
      <c r="E465" t="s">
        <v>127</v>
      </c>
      <c r="F465" t="s">
        <v>128</v>
      </c>
      <c r="G465" t="s">
        <v>63</v>
      </c>
      <c r="H465" t="s">
        <v>118</v>
      </c>
      <c r="I465" t="s">
        <v>119</v>
      </c>
      <c r="J465">
        <v>30</v>
      </c>
      <c r="K465">
        <v>0.0217</v>
      </c>
      <c r="L465" t="s">
        <v>34</v>
      </c>
      <c r="M465" t="s">
        <v>35</v>
      </c>
      <c r="N465">
        <v>0</v>
      </c>
      <c r="O465">
        <v>0</v>
      </c>
      <c r="P465">
        <v>0</v>
      </c>
      <c r="Q465">
        <v>0</v>
      </c>
      <c r="R465" t="s">
        <v>795</v>
      </c>
      <c r="S465">
        <v>0.9</v>
      </c>
      <c r="T465">
        <v>1</v>
      </c>
      <c r="U465">
        <v>0</v>
      </c>
      <c r="V465" t="s">
        <v>80</v>
      </c>
      <c r="W465">
        <v>0</v>
      </c>
      <c r="Y465" t="s">
        <v>35</v>
      </c>
      <c r="Z465">
        <v>50</v>
      </c>
      <c r="AA465">
        <v>0</v>
      </c>
    </row>
    <row r="466" spans="1:27" ht="15">
      <c r="A466" t="s">
        <v>830</v>
      </c>
      <c r="B466" t="s">
        <v>793</v>
      </c>
      <c r="C466" t="s">
        <v>794</v>
      </c>
      <c r="D466">
        <v>1.085</v>
      </c>
      <c r="E466" t="s">
        <v>130</v>
      </c>
      <c r="F466" t="s">
        <v>131</v>
      </c>
      <c r="G466" t="s">
        <v>63</v>
      </c>
      <c r="H466" t="s">
        <v>118</v>
      </c>
      <c r="I466" t="s">
        <v>119</v>
      </c>
      <c r="J466">
        <v>31</v>
      </c>
      <c r="K466">
        <v>0.0217</v>
      </c>
      <c r="L466" t="s">
        <v>34</v>
      </c>
      <c r="M466" t="s">
        <v>35</v>
      </c>
      <c r="N466">
        <v>50</v>
      </c>
      <c r="O466">
        <v>50</v>
      </c>
      <c r="P466">
        <v>0</v>
      </c>
      <c r="Q466">
        <v>0</v>
      </c>
      <c r="R466" t="s">
        <v>795</v>
      </c>
      <c r="S466">
        <v>0.9</v>
      </c>
      <c r="T466">
        <v>1</v>
      </c>
      <c r="U466">
        <v>0</v>
      </c>
      <c r="V466" t="s">
        <v>36</v>
      </c>
      <c r="W466">
        <v>1</v>
      </c>
      <c r="Y466" t="s">
        <v>35</v>
      </c>
      <c r="Z466">
        <v>50</v>
      </c>
      <c r="AA466">
        <v>50</v>
      </c>
    </row>
    <row r="467" spans="1:27" ht="15">
      <c r="A467" t="s">
        <v>831</v>
      </c>
      <c r="B467" t="s">
        <v>793</v>
      </c>
      <c r="C467" t="s">
        <v>794</v>
      </c>
      <c r="D467">
        <v>3.33</v>
      </c>
      <c r="E467" t="s">
        <v>160</v>
      </c>
      <c r="F467" t="s">
        <v>161</v>
      </c>
      <c r="G467" t="s">
        <v>162</v>
      </c>
      <c r="I467" t="s">
        <v>163</v>
      </c>
      <c r="J467">
        <v>1</v>
      </c>
      <c r="K467">
        <v>0.0333</v>
      </c>
      <c r="L467" t="s">
        <v>34</v>
      </c>
      <c r="M467" t="s">
        <v>164</v>
      </c>
      <c r="N467">
        <v>100</v>
      </c>
      <c r="O467">
        <v>100</v>
      </c>
      <c r="P467">
        <v>0</v>
      </c>
      <c r="Q467">
        <v>0</v>
      </c>
      <c r="R467" t="s">
        <v>795</v>
      </c>
      <c r="S467">
        <v>0.9</v>
      </c>
      <c r="T467">
        <v>1</v>
      </c>
      <c r="U467">
        <v>0</v>
      </c>
      <c r="W467">
        <v>0</v>
      </c>
      <c r="X467">
        <v>100</v>
      </c>
      <c r="Z467">
        <v>0</v>
      </c>
      <c r="AA467">
        <v>100</v>
      </c>
    </row>
    <row r="468" spans="1:27" ht="15">
      <c r="A468" t="s">
        <v>832</v>
      </c>
      <c r="B468" t="s">
        <v>793</v>
      </c>
      <c r="C468" t="s">
        <v>794</v>
      </c>
      <c r="D468">
        <v>1.9647</v>
      </c>
      <c r="E468" t="s">
        <v>166</v>
      </c>
      <c r="F468" t="s">
        <v>167</v>
      </c>
      <c r="G468" t="s">
        <v>162</v>
      </c>
      <c r="I468" t="s">
        <v>163</v>
      </c>
      <c r="J468">
        <v>2</v>
      </c>
      <c r="K468">
        <v>0.0333</v>
      </c>
      <c r="L468" t="s">
        <v>34</v>
      </c>
      <c r="M468" t="s">
        <v>164</v>
      </c>
      <c r="N468">
        <v>59</v>
      </c>
      <c r="O468">
        <v>59</v>
      </c>
      <c r="P468">
        <v>0</v>
      </c>
      <c r="Q468">
        <v>0</v>
      </c>
      <c r="R468" t="s">
        <v>795</v>
      </c>
      <c r="S468">
        <v>0.9</v>
      </c>
      <c r="T468">
        <v>1</v>
      </c>
      <c r="U468">
        <v>0</v>
      </c>
      <c r="W468">
        <v>0</v>
      </c>
      <c r="X468">
        <v>59</v>
      </c>
      <c r="Z468">
        <v>0</v>
      </c>
      <c r="AA468">
        <v>59</v>
      </c>
    </row>
    <row r="469" spans="1:27" ht="15">
      <c r="A469" t="s">
        <v>833</v>
      </c>
      <c r="B469" t="s">
        <v>793</v>
      </c>
      <c r="C469" t="s">
        <v>794</v>
      </c>
      <c r="D469">
        <v>3.33</v>
      </c>
      <c r="E469" t="s">
        <v>169</v>
      </c>
      <c r="F469" t="s">
        <v>170</v>
      </c>
      <c r="G469" t="s">
        <v>162</v>
      </c>
      <c r="I469" t="s">
        <v>163</v>
      </c>
      <c r="J469">
        <v>3</v>
      </c>
      <c r="K469">
        <v>0.0333</v>
      </c>
      <c r="L469" t="s">
        <v>34</v>
      </c>
      <c r="M469" t="s">
        <v>164</v>
      </c>
      <c r="N469">
        <v>100</v>
      </c>
      <c r="O469">
        <v>100</v>
      </c>
      <c r="P469">
        <v>0</v>
      </c>
      <c r="Q469">
        <v>0</v>
      </c>
      <c r="R469" t="s">
        <v>795</v>
      </c>
      <c r="S469">
        <v>0.9</v>
      </c>
      <c r="T469">
        <v>1</v>
      </c>
      <c r="U469">
        <v>0</v>
      </c>
      <c r="W469">
        <v>0</v>
      </c>
      <c r="X469">
        <v>100</v>
      </c>
      <c r="Z469">
        <v>0</v>
      </c>
      <c r="AA469">
        <v>100</v>
      </c>
    </row>
    <row r="470" spans="1:27" ht="15">
      <c r="A470" t="s">
        <v>907</v>
      </c>
      <c r="B470" t="s">
        <v>876</v>
      </c>
      <c r="C470" t="s">
        <v>877</v>
      </c>
      <c r="D470">
        <v>2.19289673278879</v>
      </c>
      <c r="E470" t="s">
        <v>140</v>
      </c>
      <c r="F470" t="s">
        <v>141</v>
      </c>
      <c r="G470" t="s">
        <v>63</v>
      </c>
      <c r="H470" t="s">
        <v>52</v>
      </c>
      <c r="I470" t="s">
        <v>138</v>
      </c>
      <c r="J470">
        <v>34</v>
      </c>
      <c r="K470">
        <v>0.0325</v>
      </c>
      <c r="L470" t="s">
        <v>215</v>
      </c>
      <c r="M470" t="s">
        <v>215</v>
      </c>
      <c r="N470">
        <v>50</v>
      </c>
      <c r="O470">
        <v>67.4737456243</v>
      </c>
      <c r="P470">
        <v>34.9474912485</v>
      </c>
      <c r="Q470">
        <v>17.4737456243</v>
      </c>
      <c r="R470" t="s">
        <v>216</v>
      </c>
      <c r="S470">
        <v>1</v>
      </c>
      <c r="T470">
        <v>1</v>
      </c>
      <c r="U470">
        <v>17.4737456243</v>
      </c>
      <c r="AA470">
        <v>0</v>
      </c>
    </row>
    <row r="471" spans="1:27" ht="15">
      <c r="A471" t="s">
        <v>908</v>
      </c>
      <c r="B471" t="s">
        <v>876</v>
      </c>
      <c r="C471" t="s">
        <v>877</v>
      </c>
      <c r="D471">
        <v>2.77359247374562</v>
      </c>
      <c r="E471" t="s">
        <v>143</v>
      </c>
      <c r="F471" t="s">
        <v>144</v>
      </c>
      <c r="G471" t="s">
        <v>63</v>
      </c>
      <c r="H471" t="s">
        <v>52</v>
      </c>
      <c r="I471" t="s">
        <v>138</v>
      </c>
      <c r="J471">
        <v>35</v>
      </c>
      <c r="K471">
        <v>0.0325</v>
      </c>
      <c r="L471" t="s">
        <v>215</v>
      </c>
      <c r="M471" t="s">
        <v>215</v>
      </c>
      <c r="N471">
        <v>50</v>
      </c>
      <c r="O471">
        <v>85.3413068845</v>
      </c>
      <c r="P471">
        <v>70.682613769</v>
      </c>
      <c r="Q471">
        <v>35.3413068845</v>
      </c>
      <c r="R471" t="s">
        <v>216</v>
      </c>
      <c r="S471">
        <v>1</v>
      </c>
      <c r="T471">
        <v>1</v>
      </c>
      <c r="U471">
        <v>35.3413068845</v>
      </c>
      <c r="AA471">
        <v>0</v>
      </c>
    </row>
    <row r="472" spans="1:27" ht="15">
      <c r="A472" t="s">
        <v>875</v>
      </c>
      <c r="B472" t="s">
        <v>876</v>
      </c>
      <c r="C472" t="s">
        <v>877</v>
      </c>
      <c r="D472">
        <v>2.5</v>
      </c>
      <c r="E472" t="s">
        <v>29</v>
      </c>
      <c r="F472" t="s">
        <v>30</v>
      </c>
      <c r="G472" t="s">
        <v>31</v>
      </c>
      <c r="H472" t="s">
        <v>32</v>
      </c>
      <c r="I472" t="s">
        <v>33</v>
      </c>
      <c r="J472">
        <v>4</v>
      </c>
      <c r="K472">
        <v>0.025</v>
      </c>
      <c r="L472" t="s">
        <v>215</v>
      </c>
      <c r="M472" t="s">
        <v>215</v>
      </c>
      <c r="N472">
        <v>50</v>
      </c>
      <c r="O472">
        <v>100</v>
      </c>
      <c r="P472">
        <v>100</v>
      </c>
      <c r="Q472">
        <v>50</v>
      </c>
      <c r="R472" t="s">
        <v>216</v>
      </c>
      <c r="S472">
        <v>1</v>
      </c>
      <c r="T472">
        <v>1</v>
      </c>
      <c r="U472">
        <v>50</v>
      </c>
      <c r="AA472">
        <v>0</v>
      </c>
    </row>
    <row r="473" spans="1:27" ht="15">
      <c r="A473" t="s">
        <v>878</v>
      </c>
      <c r="B473" t="s">
        <v>876</v>
      </c>
      <c r="C473" t="s">
        <v>877</v>
      </c>
      <c r="D473">
        <v>2.5</v>
      </c>
      <c r="E473" t="s">
        <v>38</v>
      </c>
      <c r="F473" t="s">
        <v>39</v>
      </c>
      <c r="G473" t="s">
        <v>31</v>
      </c>
      <c r="H473" t="s">
        <v>32</v>
      </c>
      <c r="I473" t="s">
        <v>33</v>
      </c>
      <c r="J473">
        <v>5</v>
      </c>
      <c r="K473">
        <v>0.025</v>
      </c>
      <c r="L473" t="s">
        <v>215</v>
      </c>
      <c r="M473" t="s">
        <v>215</v>
      </c>
      <c r="N473">
        <v>50</v>
      </c>
      <c r="O473">
        <v>100</v>
      </c>
      <c r="P473">
        <v>100</v>
      </c>
      <c r="Q473">
        <v>50</v>
      </c>
      <c r="R473" t="s">
        <v>216</v>
      </c>
      <c r="S473">
        <v>1</v>
      </c>
      <c r="T473">
        <v>1</v>
      </c>
      <c r="U473">
        <v>50</v>
      </c>
      <c r="AA473">
        <v>0</v>
      </c>
    </row>
    <row r="474" spans="1:27" ht="15">
      <c r="A474" t="s">
        <v>879</v>
      </c>
      <c r="B474" t="s">
        <v>876</v>
      </c>
      <c r="C474" t="s">
        <v>877</v>
      </c>
      <c r="D474">
        <v>2.5</v>
      </c>
      <c r="E474" t="s">
        <v>41</v>
      </c>
      <c r="F474" t="s">
        <v>42</v>
      </c>
      <c r="G474" t="s">
        <v>31</v>
      </c>
      <c r="H474" t="s">
        <v>32</v>
      </c>
      <c r="I474" t="s">
        <v>33</v>
      </c>
      <c r="J474">
        <v>6</v>
      </c>
      <c r="K474">
        <v>0.025</v>
      </c>
      <c r="L474" t="s">
        <v>215</v>
      </c>
      <c r="M474" t="s">
        <v>215</v>
      </c>
      <c r="N474">
        <v>50</v>
      </c>
      <c r="O474">
        <v>100</v>
      </c>
      <c r="P474">
        <v>100</v>
      </c>
      <c r="Q474">
        <v>50</v>
      </c>
      <c r="R474" t="s">
        <v>216</v>
      </c>
      <c r="S474">
        <v>1</v>
      </c>
      <c r="T474">
        <v>1</v>
      </c>
      <c r="U474">
        <v>50</v>
      </c>
      <c r="AA474">
        <v>0</v>
      </c>
    </row>
    <row r="475" spans="1:27" ht="15">
      <c r="A475" t="s">
        <v>880</v>
      </c>
      <c r="B475" t="s">
        <v>876</v>
      </c>
      <c r="C475" t="s">
        <v>877</v>
      </c>
      <c r="D475">
        <v>2.5</v>
      </c>
      <c r="E475" t="s">
        <v>44</v>
      </c>
      <c r="F475" t="s">
        <v>45</v>
      </c>
      <c r="G475" t="s">
        <v>31</v>
      </c>
      <c r="H475" t="s">
        <v>32</v>
      </c>
      <c r="I475" t="s">
        <v>33</v>
      </c>
      <c r="J475">
        <v>7</v>
      </c>
      <c r="K475">
        <v>0.025</v>
      </c>
      <c r="L475" t="s">
        <v>215</v>
      </c>
      <c r="M475" t="s">
        <v>215</v>
      </c>
      <c r="N475">
        <v>50</v>
      </c>
      <c r="O475">
        <v>100</v>
      </c>
      <c r="P475">
        <v>100</v>
      </c>
      <c r="Q475">
        <v>50</v>
      </c>
      <c r="R475" t="s">
        <v>216</v>
      </c>
      <c r="S475">
        <v>1</v>
      </c>
      <c r="T475">
        <v>1</v>
      </c>
      <c r="U475">
        <v>50</v>
      </c>
      <c r="AA475">
        <v>0</v>
      </c>
    </row>
    <row r="476" spans="1:27" ht="15">
      <c r="A476" t="s">
        <v>881</v>
      </c>
      <c r="B476" t="s">
        <v>876</v>
      </c>
      <c r="C476" t="s">
        <v>877</v>
      </c>
      <c r="D476">
        <v>2.5</v>
      </c>
      <c r="E476" t="s">
        <v>47</v>
      </c>
      <c r="F476" t="s">
        <v>48</v>
      </c>
      <c r="G476" t="s">
        <v>31</v>
      </c>
      <c r="H476" t="s">
        <v>248</v>
      </c>
      <c r="I476" t="s">
        <v>249</v>
      </c>
      <c r="J476">
        <v>8</v>
      </c>
      <c r="K476">
        <v>0.025</v>
      </c>
      <c r="L476" t="s">
        <v>215</v>
      </c>
      <c r="M476" t="s">
        <v>215</v>
      </c>
      <c r="N476">
        <v>50</v>
      </c>
      <c r="O476">
        <v>100</v>
      </c>
      <c r="P476">
        <v>100</v>
      </c>
      <c r="Q476">
        <v>50</v>
      </c>
      <c r="R476" t="s">
        <v>216</v>
      </c>
      <c r="S476">
        <v>1</v>
      </c>
      <c r="T476">
        <v>1</v>
      </c>
      <c r="U476">
        <v>50</v>
      </c>
      <c r="AA476">
        <v>0</v>
      </c>
    </row>
    <row r="477" spans="1:27" ht="15">
      <c r="A477" t="s">
        <v>912</v>
      </c>
      <c r="B477" t="s">
        <v>876</v>
      </c>
      <c r="C477" t="s">
        <v>877</v>
      </c>
      <c r="D477">
        <v>3.2475</v>
      </c>
      <c r="E477" t="s">
        <v>157</v>
      </c>
      <c r="F477" t="s">
        <v>158</v>
      </c>
      <c r="G477" t="s">
        <v>63</v>
      </c>
      <c r="H477" t="s">
        <v>151</v>
      </c>
      <c r="I477" t="s">
        <v>152</v>
      </c>
      <c r="J477">
        <v>39</v>
      </c>
      <c r="K477">
        <v>0.0433</v>
      </c>
      <c r="L477" t="s">
        <v>215</v>
      </c>
      <c r="M477" t="s">
        <v>215</v>
      </c>
      <c r="N477">
        <v>50</v>
      </c>
      <c r="O477">
        <v>75</v>
      </c>
      <c r="P477">
        <v>50</v>
      </c>
      <c r="Q477">
        <v>25</v>
      </c>
      <c r="R477" t="s">
        <v>216</v>
      </c>
      <c r="S477">
        <v>1</v>
      </c>
      <c r="T477">
        <v>1</v>
      </c>
      <c r="U477">
        <v>25</v>
      </c>
      <c r="AA477">
        <v>0</v>
      </c>
    </row>
    <row r="478" spans="1:27" ht="15">
      <c r="A478" t="s">
        <v>885</v>
      </c>
      <c r="B478" t="s">
        <v>876</v>
      </c>
      <c r="C478" t="s">
        <v>877</v>
      </c>
      <c r="D478">
        <v>1.63</v>
      </c>
      <c r="E478" t="s">
        <v>61</v>
      </c>
      <c r="F478" t="s">
        <v>62</v>
      </c>
      <c r="G478" t="s">
        <v>63</v>
      </c>
      <c r="H478" t="s">
        <v>64</v>
      </c>
      <c r="I478" t="s">
        <v>65</v>
      </c>
      <c r="J478">
        <v>12</v>
      </c>
      <c r="K478">
        <v>0.0163</v>
      </c>
      <c r="L478" t="s">
        <v>215</v>
      </c>
      <c r="M478" t="s">
        <v>215</v>
      </c>
      <c r="N478">
        <v>50</v>
      </c>
      <c r="O478">
        <v>100</v>
      </c>
      <c r="P478">
        <v>100</v>
      </c>
      <c r="Q478">
        <v>50</v>
      </c>
      <c r="R478" t="s">
        <v>216</v>
      </c>
      <c r="S478">
        <v>1</v>
      </c>
      <c r="T478">
        <v>1</v>
      </c>
      <c r="U478">
        <v>50</v>
      </c>
      <c r="AA478">
        <v>0</v>
      </c>
    </row>
    <row r="479" spans="1:27" ht="15">
      <c r="A479" t="s">
        <v>886</v>
      </c>
      <c r="B479" t="s">
        <v>876</v>
      </c>
      <c r="C479" t="s">
        <v>877</v>
      </c>
      <c r="D479">
        <v>1.63</v>
      </c>
      <c r="E479" t="s">
        <v>68</v>
      </c>
      <c r="F479" t="s">
        <v>69</v>
      </c>
      <c r="G479" t="s">
        <v>63</v>
      </c>
      <c r="H479" t="s">
        <v>64</v>
      </c>
      <c r="I479" t="s">
        <v>65</v>
      </c>
      <c r="J479">
        <v>13</v>
      </c>
      <c r="K479">
        <v>0.0163</v>
      </c>
      <c r="L479" t="s">
        <v>215</v>
      </c>
      <c r="M479" t="s">
        <v>215</v>
      </c>
      <c r="N479">
        <v>50</v>
      </c>
      <c r="O479">
        <v>100</v>
      </c>
      <c r="P479">
        <v>100</v>
      </c>
      <c r="Q479">
        <v>50</v>
      </c>
      <c r="R479" t="s">
        <v>216</v>
      </c>
      <c r="S479">
        <v>1</v>
      </c>
      <c r="T479">
        <v>1</v>
      </c>
      <c r="U479">
        <v>50</v>
      </c>
      <c r="AA479">
        <v>0</v>
      </c>
    </row>
    <row r="480" spans="1:27" ht="15">
      <c r="A480" t="s">
        <v>887</v>
      </c>
      <c r="B480" t="s">
        <v>876</v>
      </c>
      <c r="C480" t="s">
        <v>877</v>
      </c>
      <c r="D480">
        <v>1.63</v>
      </c>
      <c r="E480" t="s">
        <v>71</v>
      </c>
      <c r="F480" t="s">
        <v>72</v>
      </c>
      <c r="G480" t="s">
        <v>63</v>
      </c>
      <c r="H480" t="s">
        <v>64</v>
      </c>
      <c r="I480" t="s">
        <v>65</v>
      </c>
      <c r="J480">
        <v>14</v>
      </c>
      <c r="K480">
        <v>0.0163</v>
      </c>
      <c r="L480" t="s">
        <v>215</v>
      </c>
      <c r="M480" t="s">
        <v>215</v>
      </c>
      <c r="N480">
        <v>50</v>
      </c>
      <c r="O480">
        <v>100</v>
      </c>
      <c r="P480">
        <v>100</v>
      </c>
      <c r="Q480">
        <v>50</v>
      </c>
      <c r="R480" t="s">
        <v>216</v>
      </c>
      <c r="S480">
        <v>1</v>
      </c>
      <c r="T480">
        <v>1</v>
      </c>
      <c r="U480">
        <v>50</v>
      </c>
      <c r="AA480">
        <v>0</v>
      </c>
    </row>
    <row r="481" spans="1:27" ht="15">
      <c r="A481" t="s">
        <v>888</v>
      </c>
      <c r="B481" t="s">
        <v>876</v>
      </c>
      <c r="C481" t="s">
        <v>877</v>
      </c>
      <c r="D481">
        <v>1.17752432582707</v>
      </c>
      <c r="E481" t="s">
        <v>75</v>
      </c>
      <c r="F481" t="s">
        <v>76</v>
      </c>
      <c r="G481" t="s">
        <v>63</v>
      </c>
      <c r="H481" t="s">
        <v>64</v>
      </c>
      <c r="I481" t="s">
        <v>65</v>
      </c>
      <c r="J481">
        <v>15</v>
      </c>
      <c r="K481">
        <v>0.0163</v>
      </c>
      <c r="L481" t="s">
        <v>215</v>
      </c>
      <c r="M481" t="s">
        <v>215</v>
      </c>
      <c r="N481">
        <v>50</v>
      </c>
      <c r="O481">
        <v>72.2407561857</v>
      </c>
      <c r="P481">
        <v>44.4815123714</v>
      </c>
      <c r="Q481">
        <v>22.2407561857</v>
      </c>
      <c r="R481" t="s">
        <v>216</v>
      </c>
      <c r="S481">
        <v>1</v>
      </c>
      <c r="T481">
        <v>1</v>
      </c>
      <c r="U481">
        <v>22.2407561857</v>
      </c>
      <c r="AA481">
        <v>0</v>
      </c>
    </row>
    <row r="482" spans="1:27" ht="15">
      <c r="A482" t="s">
        <v>889</v>
      </c>
      <c r="B482" t="s">
        <v>876</v>
      </c>
      <c r="C482" t="s">
        <v>877</v>
      </c>
      <c r="D482">
        <v>1.63</v>
      </c>
      <c r="E482" t="s">
        <v>78</v>
      </c>
      <c r="F482" t="s">
        <v>79</v>
      </c>
      <c r="G482" t="s">
        <v>63</v>
      </c>
      <c r="H482" t="s">
        <v>64</v>
      </c>
      <c r="I482" t="s">
        <v>65</v>
      </c>
      <c r="J482">
        <v>16</v>
      </c>
      <c r="K482">
        <v>0.0163</v>
      </c>
      <c r="L482" t="s">
        <v>215</v>
      </c>
      <c r="M482" t="s">
        <v>215</v>
      </c>
      <c r="N482">
        <v>50</v>
      </c>
      <c r="O482">
        <v>100</v>
      </c>
      <c r="P482">
        <v>100</v>
      </c>
      <c r="Q482">
        <v>50</v>
      </c>
      <c r="R482" t="s">
        <v>216</v>
      </c>
      <c r="S482">
        <v>1</v>
      </c>
      <c r="T482">
        <v>1</v>
      </c>
      <c r="U482">
        <v>50</v>
      </c>
      <c r="AA482">
        <v>0</v>
      </c>
    </row>
    <row r="483" spans="1:27" ht="15">
      <c r="A483" t="s">
        <v>891</v>
      </c>
      <c r="B483" t="s">
        <v>876</v>
      </c>
      <c r="C483" t="s">
        <v>877</v>
      </c>
      <c r="D483">
        <v>1.4144113149847</v>
      </c>
      <c r="E483" t="s">
        <v>86</v>
      </c>
      <c r="F483" t="s">
        <v>87</v>
      </c>
      <c r="G483" t="s">
        <v>63</v>
      </c>
      <c r="H483" t="s">
        <v>64</v>
      </c>
      <c r="I483" t="s">
        <v>65</v>
      </c>
      <c r="J483">
        <v>18</v>
      </c>
      <c r="K483">
        <v>0.0163</v>
      </c>
      <c r="L483" t="s">
        <v>215</v>
      </c>
      <c r="M483" t="s">
        <v>215</v>
      </c>
      <c r="N483">
        <v>50</v>
      </c>
      <c r="O483">
        <v>86.7737003058</v>
      </c>
      <c r="P483">
        <v>73.5474006116</v>
      </c>
      <c r="Q483">
        <v>36.7737003058</v>
      </c>
      <c r="R483" t="s">
        <v>216</v>
      </c>
      <c r="S483">
        <v>1</v>
      </c>
      <c r="T483">
        <v>1</v>
      </c>
      <c r="U483">
        <v>36.7737003058</v>
      </c>
      <c r="AA483">
        <v>0</v>
      </c>
    </row>
    <row r="484" spans="1:27" ht="15">
      <c r="A484" t="s">
        <v>892</v>
      </c>
      <c r="B484" t="s">
        <v>876</v>
      </c>
      <c r="C484" t="s">
        <v>877</v>
      </c>
      <c r="D484">
        <v>1.63</v>
      </c>
      <c r="E484" t="s">
        <v>89</v>
      </c>
      <c r="F484" t="s">
        <v>90</v>
      </c>
      <c r="G484" t="s">
        <v>63</v>
      </c>
      <c r="H484" t="s">
        <v>64</v>
      </c>
      <c r="I484" t="s">
        <v>65</v>
      </c>
      <c r="J484">
        <v>19</v>
      </c>
      <c r="K484">
        <v>0.0163</v>
      </c>
      <c r="L484" t="s">
        <v>215</v>
      </c>
      <c r="M484" t="s">
        <v>215</v>
      </c>
      <c r="N484">
        <v>50</v>
      </c>
      <c r="O484">
        <v>100</v>
      </c>
      <c r="P484">
        <v>100</v>
      </c>
      <c r="Q484">
        <v>50</v>
      </c>
      <c r="R484" t="s">
        <v>216</v>
      </c>
      <c r="S484">
        <v>1</v>
      </c>
      <c r="T484">
        <v>1</v>
      </c>
      <c r="U484">
        <v>50</v>
      </c>
      <c r="AA484">
        <v>0</v>
      </c>
    </row>
    <row r="485" spans="1:27" ht="15">
      <c r="A485" t="s">
        <v>893</v>
      </c>
      <c r="B485" t="s">
        <v>876</v>
      </c>
      <c r="C485" t="s">
        <v>877</v>
      </c>
      <c r="D485">
        <v>1.85999999999999</v>
      </c>
      <c r="E485" t="s">
        <v>92</v>
      </c>
      <c r="F485" t="s">
        <v>93</v>
      </c>
      <c r="G485" t="s">
        <v>63</v>
      </c>
      <c r="H485" t="s">
        <v>94</v>
      </c>
      <c r="I485" t="s">
        <v>95</v>
      </c>
      <c r="J485">
        <v>20</v>
      </c>
      <c r="K485">
        <v>0.0186</v>
      </c>
      <c r="L485" t="s">
        <v>215</v>
      </c>
      <c r="M485" t="s">
        <v>215</v>
      </c>
      <c r="N485">
        <v>50</v>
      </c>
      <c r="O485">
        <v>100</v>
      </c>
      <c r="P485">
        <v>100</v>
      </c>
      <c r="Q485">
        <v>50</v>
      </c>
      <c r="R485" t="s">
        <v>216</v>
      </c>
      <c r="S485">
        <v>1</v>
      </c>
      <c r="T485">
        <v>1</v>
      </c>
      <c r="U485">
        <v>50</v>
      </c>
      <c r="AA485">
        <v>0</v>
      </c>
    </row>
    <row r="486" spans="1:27" ht="15">
      <c r="A486" t="s">
        <v>894</v>
      </c>
      <c r="B486" t="s">
        <v>876</v>
      </c>
      <c r="C486" t="s">
        <v>877</v>
      </c>
      <c r="D486">
        <v>1.85999999999999</v>
      </c>
      <c r="E486" t="s">
        <v>97</v>
      </c>
      <c r="F486" t="s">
        <v>98</v>
      </c>
      <c r="G486" t="s">
        <v>63</v>
      </c>
      <c r="H486" t="s">
        <v>94</v>
      </c>
      <c r="I486" t="s">
        <v>95</v>
      </c>
      <c r="J486">
        <v>21</v>
      </c>
      <c r="K486">
        <v>0.0186</v>
      </c>
      <c r="L486" t="s">
        <v>215</v>
      </c>
      <c r="M486" t="s">
        <v>215</v>
      </c>
      <c r="N486">
        <v>50</v>
      </c>
      <c r="O486">
        <v>100</v>
      </c>
      <c r="P486">
        <v>100</v>
      </c>
      <c r="Q486">
        <v>50</v>
      </c>
      <c r="R486" t="s">
        <v>216</v>
      </c>
      <c r="S486">
        <v>1</v>
      </c>
      <c r="T486">
        <v>1</v>
      </c>
      <c r="U486">
        <v>50</v>
      </c>
      <c r="AA486">
        <v>0</v>
      </c>
    </row>
    <row r="487" spans="1:27" ht="15">
      <c r="A487" t="s">
        <v>895</v>
      </c>
      <c r="B487" t="s">
        <v>876</v>
      </c>
      <c r="C487" t="s">
        <v>877</v>
      </c>
      <c r="D487">
        <v>1.85999999999999</v>
      </c>
      <c r="E487" t="s">
        <v>100</v>
      </c>
      <c r="F487" t="s">
        <v>101</v>
      </c>
      <c r="G487" t="s">
        <v>63</v>
      </c>
      <c r="H487" t="s">
        <v>94</v>
      </c>
      <c r="I487" t="s">
        <v>95</v>
      </c>
      <c r="J487">
        <v>22</v>
      </c>
      <c r="K487">
        <v>0.0186</v>
      </c>
      <c r="L487" t="s">
        <v>215</v>
      </c>
      <c r="M487" t="s">
        <v>215</v>
      </c>
      <c r="N487">
        <v>50</v>
      </c>
      <c r="O487">
        <v>100</v>
      </c>
      <c r="P487">
        <v>100</v>
      </c>
      <c r="Q487">
        <v>50</v>
      </c>
      <c r="R487" t="s">
        <v>216</v>
      </c>
      <c r="S487">
        <v>1</v>
      </c>
      <c r="T487">
        <v>1</v>
      </c>
      <c r="U487">
        <v>50</v>
      </c>
      <c r="AA487">
        <v>0</v>
      </c>
    </row>
    <row r="488" spans="1:27" ht="15">
      <c r="A488" t="s">
        <v>896</v>
      </c>
      <c r="B488" t="s">
        <v>876</v>
      </c>
      <c r="C488" t="s">
        <v>877</v>
      </c>
      <c r="D488">
        <v>1.85999999999999</v>
      </c>
      <c r="E488" t="s">
        <v>103</v>
      </c>
      <c r="F488" t="s">
        <v>104</v>
      </c>
      <c r="G488" t="s">
        <v>63</v>
      </c>
      <c r="H488" t="s">
        <v>94</v>
      </c>
      <c r="I488" t="s">
        <v>95</v>
      </c>
      <c r="J488">
        <v>23</v>
      </c>
      <c r="K488">
        <v>0.0186</v>
      </c>
      <c r="L488" t="s">
        <v>215</v>
      </c>
      <c r="M488" t="s">
        <v>215</v>
      </c>
      <c r="N488">
        <v>50</v>
      </c>
      <c r="O488">
        <v>100</v>
      </c>
      <c r="P488">
        <v>100</v>
      </c>
      <c r="Q488">
        <v>50</v>
      </c>
      <c r="R488" t="s">
        <v>216</v>
      </c>
      <c r="S488">
        <v>1</v>
      </c>
      <c r="T488">
        <v>1</v>
      </c>
      <c r="U488">
        <v>50</v>
      </c>
      <c r="AA488">
        <v>0</v>
      </c>
    </row>
    <row r="489" spans="1:27" ht="15">
      <c r="A489" t="s">
        <v>897</v>
      </c>
      <c r="B489" t="s">
        <v>876</v>
      </c>
      <c r="C489" t="s">
        <v>877</v>
      </c>
      <c r="D489">
        <v>1.83879899916597</v>
      </c>
      <c r="E489" t="s">
        <v>106</v>
      </c>
      <c r="F489" t="s">
        <v>107</v>
      </c>
      <c r="G489" t="s">
        <v>63</v>
      </c>
      <c r="H489" t="s">
        <v>94</v>
      </c>
      <c r="I489" t="s">
        <v>95</v>
      </c>
      <c r="J489">
        <v>24</v>
      </c>
      <c r="K489">
        <v>0.0186</v>
      </c>
      <c r="L489" t="s">
        <v>215</v>
      </c>
      <c r="M489" t="s">
        <v>215</v>
      </c>
      <c r="N489">
        <v>50</v>
      </c>
      <c r="O489">
        <v>98.8601612455</v>
      </c>
      <c r="P489">
        <v>97.720322491</v>
      </c>
      <c r="Q489">
        <v>48.8601612455</v>
      </c>
      <c r="R489" t="s">
        <v>216</v>
      </c>
      <c r="S489">
        <v>1</v>
      </c>
      <c r="T489">
        <v>1</v>
      </c>
      <c r="U489">
        <v>48.8601612455</v>
      </c>
      <c r="AA489">
        <v>0</v>
      </c>
    </row>
    <row r="490" spans="1:27" ht="15">
      <c r="A490" t="s">
        <v>899</v>
      </c>
      <c r="B490" t="s">
        <v>876</v>
      </c>
      <c r="C490" t="s">
        <v>877</v>
      </c>
      <c r="D490">
        <v>1.85999999999999</v>
      </c>
      <c r="E490" t="s">
        <v>112</v>
      </c>
      <c r="F490" t="s">
        <v>113</v>
      </c>
      <c r="G490" t="s">
        <v>63</v>
      </c>
      <c r="H490" t="s">
        <v>94</v>
      </c>
      <c r="I490" t="s">
        <v>95</v>
      </c>
      <c r="J490">
        <v>26</v>
      </c>
      <c r="K490">
        <v>0.0186</v>
      </c>
      <c r="L490" t="s">
        <v>215</v>
      </c>
      <c r="M490" t="s">
        <v>215</v>
      </c>
      <c r="N490">
        <v>50</v>
      </c>
      <c r="O490">
        <v>100</v>
      </c>
      <c r="P490">
        <v>100</v>
      </c>
      <c r="Q490">
        <v>50</v>
      </c>
      <c r="R490" t="s">
        <v>216</v>
      </c>
      <c r="S490">
        <v>1</v>
      </c>
      <c r="T490">
        <v>1</v>
      </c>
      <c r="U490">
        <v>50</v>
      </c>
      <c r="AA490">
        <v>0</v>
      </c>
    </row>
    <row r="491" spans="1:27" ht="15">
      <c r="A491" t="s">
        <v>905</v>
      </c>
      <c r="B491" t="s">
        <v>876</v>
      </c>
      <c r="C491" t="s">
        <v>877</v>
      </c>
      <c r="D491">
        <v>1.085</v>
      </c>
      <c r="E491" t="s">
        <v>133</v>
      </c>
      <c r="F491" t="s">
        <v>134</v>
      </c>
      <c r="G491" t="s">
        <v>63</v>
      </c>
      <c r="H491" t="s">
        <v>118</v>
      </c>
      <c r="I491" t="s">
        <v>119</v>
      </c>
      <c r="J491">
        <v>32</v>
      </c>
      <c r="K491">
        <v>0.0217</v>
      </c>
      <c r="L491" t="s">
        <v>34</v>
      </c>
      <c r="M491" t="s">
        <v>35</v>
      </c>
      <c r="N491">
        <v>50</v>
      </c>
      <c r="O491">
        <v>50</v>
      </c>
      <c r="P491">
        <v>0</v>
      </c>
      <c r="Q491">
        <v>0</v>
      </c>
      <c r="R491" t="s">
        <v>216</v>
      </c>
      <c r="S491">
        <v>1</v>
      </c>
      <c r="T491">
        <v>1</v>
      </c>
      <c r="U491">
        <v>0</v>
      </c>
      <c r="V491" t="s">
        <v>36</v>
      </c>
      <c r="W491">
        <v>1</v>
      </c>
      <c r="Y491" t="s">
        <v>35</v>
      </c>
      <c r="Z491">
        <v>50</v>
      </c>
      <c r="AA491">
        <v>50</v>
      </c>
    </row>
    <row r="492" spans="1:27" ht="15">
      <c r="A492" t="s">
        <v>906</v>
      </c>
      <c r="B492" t="s">
        <v>876</v>
      </c>
      <c r="C492" t="s">
        <v>877</v>
      </c>
      <c r="D492">
        <v>0</v>
      </c>
      <c r="E492" t="s">
        <v>136</v>
      </c>
      <c r="F492" t="s">
        <v>137</v>
      </c>
      <c r="G492" t="s">
        <v>63</v>
      </c>
      <c r="H492" t="s">
        <v>52</v>
      </c>
      <c r="I492" t="s">
        <v>138</v>
      </c>
      <c r="J492">
        <v>33</v>
      </c>
      <c r="K492">
        <v>0.0325</v>
      </c>
      <c r="L492" t="s">
        <v>34</v>
      </c>
      <c r="N492">
        <v>0</v>
      </c>
      <c r="O492">
        <v>0</v>
      </c>
      <c r="P492">
        <v>0</v>
      </c>
      <c r="Q492">
        <v>0</v>
      </c>
      <c r="R492" t="s">
        <v>216</v>
      </c>
      <c r="S492">
        <v>1</v>
      </c>
      <c r="T492">
        <v>1</v>
      </c>
      <c r="U492">
        <v>0</v>
      </c>
      <c r="V492" t="s">
        <v>80</v>
      </c>
      <c r="W492">
        <v>0</v>
      </c>
      <c r="Z492">
        <v>0</v>
      </c>
      <c r="AA492">
        <v>0</v>
      </c>
    </row>
    <row r="493" spans="1:27" ht="15">
      <c r="A493" t="s">
        <v>909</v>
      </c>
      <c r="B493" t="s">
        <v>876</v>
      </c>
      <c r="C493" t="s">
        <v>877</v>
      </c>
      <c r="D493">
        <v>0</v>
      </c>
      <c r="E493" t="s">
        <v>146</v>
      </c>
      <c r="F493" t="s">
        <v>147</v>
      </c>
      <c r="G493" t="s">
        <v>63</v>
      </c>
      <c r="H493" t="s">
        <v>52</v>
      </c>
      <c r="I493" t="s">
        <v>138</v>
      </c>
      <c r="J493">
        <v>36</v>
      </c>
      <c r="K493">
        <v>0.0325</v>
      </c>
      <c r="L493" t="s">
        <v>34</v>
      </c>
      <c r="N493">
        <v>0</v>
      </c>
      <c r="O493">
        <v>0</v>
      </c>
      <c r="P493">
        <v>0</v>
      </c>
      <c r="Q493">
        <v>0</v>
      </c>
      <c r="R493" t="s">
        <v>216</v>
      </c>
      <c r="S493">
        <v>1</v>
      </c>
      <c r="T493">
        <v>1</v>
      </c>
      <c r="U493">
        <v>0</v>
      </c>
      <c r="V493" t="s">
        <v>80</v>
      </c>
      <c r="W493">
        <v>0</v>
      </c>
      <c r="Z493">
        <v>0</v>
      </c>
      <c r="AA493">
        <v>0</v>
      </c>
    </row>
    <row r="494" spans="1:27" ht="15">
      <c r="A494" t="s">
        <v>910</v>
      </c>
      <c r="B494" t="s">
        <v>876</v>
      </c>
      <c r="C494" t="s">
        <v>877</v>
      </c>
      <c r="D494">
        <v>0</v>
      </c>
      <c r="E494" t="s">
        <v>149</v>
      </c>
      <c r="F494" t="s">
        <v>150</v>
      </c>
      <c r="G494" t="s">
        <v>63</v>
      </c>
      <c r="H494" t="s">
        <v>151</v>
      </c>
      <c r="I494" t="s">
        <v>152</v>
      </c>
      <c r="J494">
        <v>37</v>
      </c>
      <c r="K494">
        <v>0.0433</v>
      </c>
      <c r="L494" t="s">
        <v>34</v>
      </c>
      <c r="M494" t="s">
        <v>66</v>
      </c>
      <c r="N494">
        <v>0</v>
      </c>
      <c r="O494">
        <v>0</v>
      </c>
      <c r="P494">
        <v>0</v>
      </c>
      <c r="Q494">
        <v>0</v>
      </c>
      <c r="R494" t="s">
        <v>216</v>
      </c>
      <c r="S494">
        <v>1</v>
      </c>
      <c r="T494">
        <v>1</v>
      </c>
      <c r="U494">
        <v>0</v>
      </c>
      <c r="V494" t="s">
        <v>84</v>
      </c>
      <c r="W494">
        <v>0</v>
      </c>
      <c r="Y494" t="s">
        <v>66</v>
      </c>
      <c r="Z494">
        <v>33.33</v>
      </c>
      <c r="AA494">
        <v>0</v>
      </c>
    </row>
    <row r="495" spans="1:27" ht="15">
      <c r="A495" t="s">
        <v>911</v>
      </c>
      <c r="B495" t="s">
        <v>876</v>
      </c>
      <c r="C495" t="s">
        <v>877</v>
      </c>
      <c r="D495">
        <v>0</v>
      </c>
      <c r="E495" t="s">
        <v>154</v>
      </c>
      <c r="F495" t="s">
        <v>155</v>
      </c>
      <c r="G495" t="s">
        <v>63</v>
      </c>
      <c r="H495" t="s">
        <v>151</v>
      </c>
      <c r="I495" t="s">
        <v>152</v>
      </c>
      <c r="J495">
        <v>38</v>
      </c>
      <c r="K495">
        <v>0.0433</v>
      </c>
      <c r="L495" t="s">
        <v>34</v>
      </c>
      <c r="M495" t="s">
        <v>35</v>
      </c>
      <c r="N495">
        <v>0</v>
      </c>
      <c r="O495">
        <v>0</v>
      </c>
      <c r="P495">
        <v>0</v>
      </c>
      <c r="Q495">
        <v>0</v>
      </c>
      <c r="R495" t="s">
        <v>216</v>
      </c>
      <c r="S495">
        <v>1</v>
      </c>
      <c r="T495">
        <v>1</v>
      </c>
      <c r="U495">
        <v>0</v>
      </c>
      <c r="V495" t="s">
        <v>84</v>
      </c>
      <c r="W495">
        <v>0</v>
      </c>
      <c r="Y495" t="s">
        <v>35</v>
      </c>
      <c r="Z495">
        <v>50</v>
      </c>
      <c r="AA495">
        <v>0</v>
      </c>
    </row>
    <row r="496" spans="1:27" ht="15">
      <c r="A496" t="s">
        <v>882</v>
      </c>
      <c r="B496" t="s">
        <v>876</v>
      </c>
      <c r="C496" t="s">
        <v>877</v>
      </c>
      <c r="D496">
        <v>0.2316435</v>
      </c>
      <c r="E496" t="s">
        <v>50</v>
      </c>
      <c r="F496" t="s">
        <v>51</v>
      </c>
      <c r="G496" t="s">
        <v>31</v>
      </c>
      <c r="H496" t="s">
        <v>221</v>
      </c>
      <c r="I496" t="s">
        <v>222</v>
      </c>
      <c r="J496">
        <v>9</v>
      </c>
      <c r="K496">
        <v>0.0417</v>
      </c>
      <c r="L496" t="s">
        <v>34</v>
      </c>
      <c r="M496" t="s">
        <v>114</v>
      </c>
      <c r="N496">
        <v>5.555</v>
      </c>
      <c r="O496">
        <v>5.555</v>
      </c>
      <c r="P496">
        <v>0</v>
      </c>
      <c r="Q496">
        <v>0</v>
      </c>
      <c r="R496" t="s">
        <v>216</v>
      </c>
      <c r="S496">
        <v>1</v>
      </c>
      <c r="T496">
        <v>1</v>
      </c>
      <c r="U496">
        <v>0</v>
      </c>
      <c r="W496">
        <v>0</v>
      </c>
      <c r="X496">
        <v>1</v>
      </c>
      <c r="Y496" t="s">
        <v>114</v>
      </c>
      <c r="Z496">
        <v>16.665</v>
      </c>
      <c r="AA496">
        <v>5.555</v>
      </c>
    </row>
    <row r="497" spans="1:27" ht="15">
      <c r="A497" t="s">
        <v>883</v>
      </c>
      <c r="B497" t="s">
        <v>876</v>
      </c>
      <c r="C497" t="s">
        <v>877</v>
      </c>
      <c r="D497">
        <v>0</v>
      </c>
      <c r="E497" t="s">
        <v>55</v>
      </c>
      <c r="F497" t="s">
        <v>56</v>
      </c>
      <c r="G497" t="s">
        <v>31</v>
      </c>
      <c r="H497" t="s">
        <v>221</v>
      </c>
      <c r="I497" t="s">
        <v>222</v>
      </c>
      <c r="J497">
        <v>10</v>
      </c>
      <c r="K497">
        <v>0.0417</v>
      </c>
      <c r="L497" t="s">
        <v>34</v>
      </c>
      <c r="N497">
        <v>0</v>
      </c>
      <c r="O497">
        <v>0</v>
      </c>
      <c r="P497">
        <v>0</v>
      </c>
      <c r="Q497">
        <v>0</v>
      </c>
      <c r="R497" t="s">
        <v>216</v>
      </c>
      <c r="S497">
        <v>1</v>
      </c>
      <c r="T497">
        <v>1</v>
      </c>
      <c r="U497">
        <v>0</v>
      </c>
      <c r="W497">
        <v>0</v>
      </c>
      <c r="X497">
        <v>0</v>
      </c>
      <c r="Z497">
        <v>0</v>
      </c>
      <c r="AA497">
        <v>0</v>
      </c>
    </row>
    <row r="498" spans="1:27" ht="15">
      <c r="A498" t="s">
        <v>884</v>
      </c>
      <c r="B498" t="s">
        <v>876</v>
      </c>
      <c r="C498" t="s">
        <v>877</v>
      </c>
      <c r="D498">
        <v>2.085</v>
      </c>
      <c r="E498" t="s">
        <v>58</v>
      </c>
      <c r="F498" t="s">
        <v>59</v>
      </c>
      <c r="G498" t="s">
        <v>31</v>
      </c>
      <c r="H498" t="s">
        <v>52</v>
      </c>
      <c r="I498" t="s">
        <v>53</v>
      </c>
      <c r="J498">
        <v>11</v>
      </c>
      <c r="K498">
        <v>0.0417</v>
      </c>
      <c r="L498" t="s">
        <v>34</v>
      </c>
      <c r="M498" t="s">
        <v>35</v>
      </c>
      <c r="N498">
        <v>50</v>
      </c>
      <c r="O498">
        <v>50</v>
      </c>
      <c r="P498">
        <v>0</v>
      </c>
      <c r="Q498">
        <v>0</v>
      </c>
      <c r="R498" t="s">
        <v>216</v>
      </c>
      <c r="S498">
        <v>1</v>
      </c>
      <c r="T498">
        <v>1</v>
      </c>
      <c r="U498">
        <v>0</v>
      </c>
      <c r="V498" t="s">
        <v>36</v>
      </c>
      <c r="W498">
        <v>1</v>
      </c>
      <c r="Y498" t="s">
        <v>35</v>
      </c>
      <c r="Z498">
        <v>50</v>
      </c>
      <c r="AA498">
        <v>50</v>
      </c>
    </row>
    <row r="499" spans="1:27" ht="15">
      <c r="A499" t="s">
        <v>890</v>
      </c>
      <c r="B499" t="s">
        <v>876</v>
      </c>
      <c r="C499" t="s">
        <v>877</v>
      </c>
      <c r="D499">
        <v>0</v>
      </c>
      <c r="E499" t="s">
        <v>82</v>
      </c>
      <c r="F499" t="s">
        <v>83</v>
      </c>
      <c r="G499" t="s">
        <v>63</v>
      </c>
      <c r="H499" t="s">
        <v>64</v>
      </c>
      <c r="I499" t="s">
        <v>65</v>
      </c>
      <c r="J499">
        <v>17</v>
      </c>
      <c r="K499">
        <v>0.0163</v>
      </c>
      <c r="L499" t="s">
        <v>34</v>
      </c>
      <c r="M499" t="s">
        <v>66</v>
      </c>
      <c r="N499">
        <v>0</v>
      </c>
      <c r="O499">
        <v>0</v>
      </c>
      <c r="P499">
        <v>0</v>
      </c>
      <c r="Q499">
        <v>0</v>
      </c>
      <c r="R499" t="s">
        <v>216</v>
      </c>
      <c r="S499">
        <v>1</v>
      </c>
      <c r="T499">
        <v>1</v>
      </c>
      <c r="U499">
        <v>0</v>
      </c>
      <c r="V499" t="s">
        <v>80</v>
      </c>
      <c r="W499">
        <v>0</v>
      </c>
      <c r="Y499" t="s">
        <v>66</v>
      </c>
      <c r="Z499">
        <v>33.33</v>
      </c>
      <c r="AA499">
        <v>0</v>
      </c>
    </row>
    <row r="500" spans="1:27" ht="15">
      <c r="A500" t="s">
        <v>898</v>
      </c>
      <c r="B500" t="s">
        <v>876</v>
      </c>
      <c r="C500" t="s">
        <v>877</v>
      </c>
      <c r="D500">
        <v>0.619937999999999</v>
      </c>
      <c r="E500" t="s">
        <v>109</v>
      </c>
      <c r="F500" t="s">
        <v>110</v>
      </c>
      <c r="G500" t="s">
        <v>63</v>
      </c>
      <c r="H500" t="s">
        <v>94</v>
      </c>
      <c r="I500" t="s">
        <v>95</v>
      </c>
      <c r="J500">
        <v>25</v>
      </c>
      <c r="K500">
        <v>0.0186</v>
      </c>
      <c r="L500" t="s">
        <v>34</v>
      </c>
      <c r="M500" t="s">
        <v>66</v>
      </c>
      <c r="N500">
        <v>33.33</v>
      </c>
      <c r="O500">
        <v>33.33</v>
      </c>
      <c r="P500">
        <v>0</v>
      </c>
      <c r="Q500">
        <v>0</v>
      </c>
      <c r="R500" t="s">
        <v>216</v>
      </c>
      <c r="S500">
        <v>1</v>
      </c>
      <c r="T500">
        <v>1</v>
      </c>
      <c r="U500">
        <v>0</v>
      </c>
      <c r="V500" t="s">
        <v>36</v>
      </c>
      <c r="W500">
        <v>1</v>
      </c>
      <c r="Y500" t="s">
        <v>66</v>
      </c>
      <c r="Z500">
        <v>33.33</v>
      </c>
      <c r="AA500">
        <v>33.33</v>
      </c>
    </row>
    <row r="501" spans="1:27" ht="15">
      <c r="A501" t="s">
        <v>900</v>
      </c>
      <c r="B501" t="s">
        <v>876</v>
      </c>
      <c r="C501" t="s">
        <v>877</v>
      </c>
      <c r="D501">
        <v>0</v>
      </c>
      <c r="E501" t="s">
        <v>116</v>
      </c>
      <c r="F501" t="s">
        <v>117</v>
      </c>
      <c r="G501" t="s">
        <v>63</v>
      </c>
      <c r="H501" t="s">
        <v>118</v>
      </c>
      <c r="I501" t="s">
        <v>119</v>
      </c>
      <c r="J501">
        <v>27</v>
      </c>
      <c r="K501">
        <v>0.0217</v>
      </c>
      <c r="L501" t="s">
        <v>34</v>
      </c>
      <c r="M501" t="s">
        <v>35</v>
      </c>
      <c r="N501">
        <v>0</v>
      </c>
      <c r="O501">
        <v>0</v>
      </c>
      <c r="P501">
        <v>0</v>
      </c>
      <c r="Q501">
        <v>0</v>
      </c>
      <c r="R501" t="s">
        <v>216</v>
      </c>
      <c r="S501">
        <v>1</v>
      </c>
      <c r="T501">
        <v>1</v>
      </c>
      <c r="U501">
        <v>0</v>
      </c>
      <c r="V501" t="s">
        <v>84</v>
      </c>
      <c r="W501">
        <v>0</v>
      </c>
      <c r="Y501" t="s">
        <v>35</v>
      </c>
      <c r="Z501">
        <v>50</v>
      </c>
      <c r="AA501">
        <v>0</v>
      </c>
    </row>
    <row r="502" spans="1:27" ht="15">
      <c r="A502" t="s">
        <v>901</v>
      </c>
      <c r="B502" t="s">
        <v>876</v>
      </c>
      <c r="C502" t="s">
        <v>877</v>
      </c>
      <c r="D502">
        <v>1.085</v>
      </c>
      <c r="E502" t="s">
        <v>121</v>
      </c>
      <c r="F502" t="s">
        <v>122</v>
      </c>
      <c r="G502" t="s">
        <v>63</v>
      </c>
      <c r="H502" t="s">
        <v>118</v>
      </c>
      <c r="I502" t="s">
        <v>119</v>
      </c>
      <c r="J502">
        <v>28</v>
      </c>
      <c r="K502">
        <v>0.0217</v>
      </c>
      <c r="L502" t="s">
        <v>34</v>
      </c>
      <c r="M502" t="s">
        <v>35</v>
      </c>
      <c r="N502">
        <v>50</v>
      </c>
      <c r="O502">
        <v>50</v>
      </c>
      <c r="P502">
        <v>0</v>
      </c>
      <c r="Q502">
        <v>0</v>
      </c>
      <c r="R502" t="s">
        <v>216</v>
      </c>
      <c r="S502">
        <v>1</v>
      </c>
      <c r="T502">
        <v>1</v>
      </c>
      <c r="U502">
        <v>0</v>
      </c>
      <c r="V502" t="s">
        <v>36</v>
      </c>
      <c r="W502">
        <v>1</v>
      </c>
      <c r="Y502" t="s">
        <v>35</v>
      </c>
      <c r="Z502">
        <v>50</v>
      </c>
      <c r="AA502">
        <v>50</v>
      </c>
    </row>
    <row r="503" spans="1:27" ht="15">
      <c r="A503" t="s">
        <v>902</v>
      </c>
      <c r="B503" t="s">
        <v>876</v>
      </c>
      <c r="C503" t="s">
        <v>877</v>
      </c>
      <c r="D503">
        <v>0</v>
      </c>
      <c r="E503" t="s">
        <v>124</v>
      </c>
      <c r="F503" t="s">
        <v>125</v>
      </c>
      <c r="G503" t="s">
        <v>63</v>
      </c>
      <c r="H503" t="s">
        <v>118</v>
      </c>
      <c r="I503" t="s">
        <v>119</v>
      </c>
      <c r="J503">
        <v>29</v>
      </c>
      <c r="K503">
        <v>0.0217</v>
      </c>
      <c r="L503" t="s">
        <v>34</v>
      </c>
      <c r="M503" t="s">
        <v>35</v>
      </c>
      <c r="N503">
        <v>0</v>
      </c>
      <c r="O503">
        <v>0</v>
      </c>
      <c r="P503">
        <v>0</v>
      </c>
      <c r="Q503">
        <v>0</v>
      </c>
      <c r="R503" t="s">
        <v>216</v>
      </c>
      <c r="S503">
        <v>1</v>
      </c>
      <c r="T503">
        <v>1</v>
      </c>
      <c r="U503">
        <v>0</v>
      </c>
      <c r="V503" t="s">
        <v>84</v>
      </c>
      <c r="W503">
        <v>0</v>
      </c>
      <c r="Y503" t="s">
        <v>35</v>
      </c>
      <c r="Z503">
        <v>50</v>
      </c>
      <c r="AA503">
        <v>0</v>
      </c>
    </row>
    <row r="504" spans="1:27" ht="15">
      <c r="A504" t="s">
        <v>903</v>
      </c>
      <c r="B504" t="s">
        <v>876</v>
      </c>
      <c r="C504" t="s">
        <v>877</v>
      </c>
      <c r="D504">
        <v>0</v>
      </c>
      <c r="E504" t="s">
        <v>127</v>
      </c>
      <c r="F504" t="s">
        <v>128</v>
      </c>
      <c r="G504" t="s">
        <v>63</v>
      </c>
      <c r="H504" t="s">
        <v>118</v>
      </c>
      <c r="I504" t="s">
        <v>119</v>
      </c>
      <c r="J504">
        <v>30</v>
      </c>
      <c r="K504">
        <v>0.0217</v>
      </c>
      <c r="L504" t="s">
        <v>34</v>
      </c>
      <c r="M504" t="s">
        <v>35</v>
      </c>
      <c r="N504">
        <v>0</v>
      </c>
      <c r="O504">
        <v>0</v>
      </c>
      <c r="P504">
        <v>0</v>
      </c>
      <c r="Q504">
        <v>0</v>
      </c>
      <c r="R504" t="s">
        <v>216</v>
      </c>
      <c r="S504">
        <v>1</v>
      </c>
      <c r="T504">
        <v>1</v>
      </c>
      <c r="U504">
        <v>0</v>
      </c>
      <c r="V504" t="s">
        <v>80</v>
      </c>
      <c r="W504">
        <v>0</v>
      </c>
      <c r="Y504" t="s">
        <v>35</v>
      </c>
      <c r="Z504">
        <v>50</v>
      </c>
      <c r="AA504">
        <v>0</v>
      </c>
    </row>
    <row r="505" spans="1:27" ht="15">
      <c r="A505" t="s">
        <v>904</v>
      </c>
      <c r="B505" t="s">
        <v>876</v>
      </c>
      <c r="C505" t="s">
        <v>877</v>
      </c>
      <c r="D505">
        <v>1.085</v>
      </c>
      <c r="E505" t="s">
        <v>130</v>
      </c>
      <c r="F505" t="s">
        <v>131</v>
      </c>
      <c r="G505" t="s">
        <v>63</v>
      </c>
      <c r="H505" t="s">
        <v>118</v>
      </c>
      <c r="I505" t="s">
        <v>119</v>
      </c>
      <c r="J505">
        <v>31</v>
      </c>
      <c r="K505">
        <v>0.0217</v>
      </c>
      <c r="L505" t="s">
        <v>34</v>
      </c>
      <c r="M505" t="s">
        <v>35</v>
      </c>
      <c r="N505">
        <v>50</v>
      </c>
      <c r="O505">
        <v>50</v>
      </c>
      <c r="P505">
        <v>0</v>
      </c>
      <c r="Q505">
        <v>0</v>
      </c>
      <c r="R505" t="s">
        <v>216</v>
      </c>
      <c r="S505">
        <v>1</v>
      </c>
      <c r="T505">
        <v>1</v>
      </c>
      <c r="U505">
        <v>0</v>
      </c>
      <c r="V505" t="s">
        <v>36</v>
      </c>
      <c r="W505">
        <v>1</v>
      </c>
      <c r="Y505" t="s">
        <v>35</v>
      </c>
      <c r="Z505">
        <v>50</v>
      </c>
      <c r="AA505">
        <v>50</v>
      </c>
    </row>
    <row r="506" spans="1:27" ht="15">
      <c r="A506" t="s">
        <v>913</v>
      </c>
      <c r="B506" t="s">
        <v>876</v>
      </c>
      <c r="C506" t="s">
        <v>877</v>
      </c>
      <c r="D506">
        <v>2.21778</v>
      </c>
      <c r="E506" t="s">
        <v>160</v>
      </c>
      <c r="F506" t="s">
        <v>161</v>
      </c>
      <c r="G506" t="s">
        <v>162</v>
      </c>
      <c r="I506" t="s">
        <v>163</v>
      </c>
      <c r="J506">
        <v>1</v>
      </c>
      <c r="K506">
        <v>0.0333</v>
      </c>
      <c r="L506" t="s">
        <v>34</v>
      </c>
      <c r="M506" t="s">
        <v>164</v>
      </c>
      <c r="N506">
        <v>66.6</v>
      </c>
      <c r="O506">
        <v>66.6</v>
      </c>
      <c r="P506">
        <v>0</v>
      </c>
      <c r="Q506">
        <v>0</v>
      </c>
      <c r="R506" t="s">
        <v>216</v>
      </c>
      <c r="S506">
        <v>1</v>
      </c>
      <c r="T506">
        <v>1</v>
      </c>
      <c r="U506">
        <v>0</v>
      </c>
      <c r="W506">
        <v>0</v>
      </c>
      <c r="X506">
        <v>66.6</v>
      </c>
      <c r="Z506">
        <v>0</v>
      </c>
      <c r="AA506">
        <v>66.6</v>
      </c>
    </row>
    <row r="507" spans="1:27" ht="15">
      <c r="A507" t="s">
        <v>914</v>
      </c>
      <c r="B507" t="s">
        <v>876</v>
      </c>
      <c r="C507" t="s">
        <v>877</v>
      </c>
      <c r="D507">
        <v>1.0323</v>
      </c>
      <c r="E507" t="s">
        <v>166</v>
      </c>
      <c r="F507" t="s">
        <v>167</v>
      </c>
      <c r="G507" t="s">
        <v>162</v>
      </c>
      <c r="I507" t="s">
        <v>163</v>
      </c>
      <c r="J507">
        <v>2</v>
      </c>
      <c r="K507">
        <v>0.0333</v>
      </c>
      <c r="L507" t="s">
        <v>34</v>
      </c>
      <c r="M507" t="s">
        <v>164</v>
      </c>
      <c r="N507">
        <v>31</v>
      </c>
      <c r="O507">
        <v>31</v>
      </c>
      <c r="P507">
        <v>0</v>
      </c>
      <c r="Q507">
        <v>0</v>
      </c>
      <c r="R507" t="s">
        <v>216</v>
      </c>
      <c r="S507">
        <v>1</v>
      </c>
      <c r="T507">
        <v>1</v>
      </c>
      <c r="U507">
        <v>0</v>
      </c>
      <c r="W507">
        <v>0</v>
      </c>
      <c r="X507">
        <v>31</v>
      </c>
      <c r="Z507">
        <v>0</v>
      </c>
      <c r="AA507">
        <v>31</v>
      </c>
    </row>
    <row r="508" spans="1:27" ht="15">
      <c r="A508" t="s">
        <v>915</v>
      </c>
      <c r="B508" t="s">
        <v>876</v>
      </c>
      <c r="C508" t="s">
        <v>877</v>
      </c>
      <c r="D508">
        <v>1.10889</v>
      </c>
      <c r="E508" t="s">
        <v>169</v>
      </c>
      <c r="F508" t="s">
        <v>170</v>
      </c>
      <c r="G508" t="s">
        <v>162</v>
      </c>
      <c r="I508" t="s">
        <v>163</v>
      </c>
      <c r="J508">
        <v>3</v>
      </c>
      <c r="K508">
        <v>0.0333</v>
      </c>
      <c r="L508" t="s">
        <v>34</v>
      </c>
      <c r="M508" t="s">
        <v>164</v>
      </c>
      <c r="N508">
        <v>33.3</v>
      </c>
      <c r="O508">
        <v>33.3</v>
      </c>
      <c r="P508">
        <v>0</v>
      </c>
      <c r="Q508">
        <v>0</v>
      </c>
      <c r="R508" t="s">
        <v>216</v>
      </c>
      <c r="S508">
        <v>1</v>
      </c>
      <c r="T508">
        <v>1</v>
      </c>
      <c r="U508">
        <v>0</v>
      </c>
      <c r="W508">
        <v>0</v>
      </c>
      <c r="X508">
        <v>33.3</v>
      </c>
      <c r="Z508">
        <v>0</v>
      </c>
      <c r="AA508">
        <v>33.3</v>
      </c>
    </row>
    <row r="509" spans="1:27" ht="15">
      <c r="A509" t="s">
        <v>834</v>
      </c>
      <c r="B509" t="s">
        <v>835</v>
      </c>
      <c r="C509" t="s">
        <v>836</v>
      </c>
      <c r="D509">
        <v>2.4375</v>
      </c>
      <c r="E509" t="s">
        <v>140</v>
      </c>
      <c r="F509" t="s">
        <v>141</v>
      </c>
      <c r="G509" t="s">
        <v>63</v>
      </c>
      <c r="H509" t="s">
        <v>52</v>
      </c>
      <c r="I509" t="s">
        <v>138</v>
      </c>
      <c r="J509">
        <v>34</v>
      </c>
      <c r="K509">
        <v>0.0325</v>
      </c>
      <c r="L509" t="s">
        <v>215</v>
      </c>
      <c r="M509" t="s">
        <v>215</v>
      </c>
      <c r="N509">
        <v>50</v>
      </c>
      <c r="O509">
        <v>75</v>
      </c>
      <c r="P509">
        <v>100</v>
      </c>
      <c r="Q509">
        <v>50</v>
      </c>
      <c r="R509" t="s">
        <v>344</v>
      </c>
      <c r="S509">
        <v>0.5</v>
      </c>
      <c r="T509">
        <v>0.5</v>
      </c>
      <c r="U509">
        <v>25</v>
      </c>
      <c r="AA509">
        <v>0</v>
      </c>
    </row>
    <row r="510" spans="1:27" ht="15">
      <c r="A510" t="s">
        <v>837</v>
      </c>
      <c r="B510" t="s">
        <v>835</v>
      </c>
      <c r="C510" t="s">
        <v>836</v>
      </c>
      <c r="D510">
        <v>2.4375</v>
      </c>
      <c r="E510" t="s">
        <v>143</v>
      </c>
      <c r="F510" t="s">
        <v>144</v>
      </c>
      <c r="G510" t="s">
        <v>63</v>
      </c>
      <c r="H510" t="s">
        <v>52</v>
      </c>
      <c r="I510" t="s">
        <v>138</v>
      </c>
      <c r="J510">
        <v>35</v>
      </c>
      <c r="K510">
        <v>0.0325</v>
      </c>
      <c r="L510" t="s">
        <v>215</v>
      </c>
      <c r="M510" t="s">
        <v>215</v>
      </c>
      <c r="N510">
        <v>50</v>
      </c>
      <c r="O510">
        <v>75</v>
      </c>
      <c r="P510">
        <v>100</v>
      </c>
      <c r="Q510">
        <v>50</v>
      </c>
      <c r="R510" t="s">
        <v>344</v>
      </c>
      <c r="S510">
        <v>0.5</v>
      </c>
      <c r="T510">
        <v>0.5</v>
      </c>
      <c r="U510">
        <v>25</v>
      </c>
      <c r="AA510">
        <v>0</v>
      </c>
    </row>
    <row r="511" spans="1:27" ht="15">
      <c r="A511" t="s">
        <v>838</v>
      </c>
      <c r="B511" t="s">
        <v>835</v>
      </c>
      <c r="C511" t="s">
        <v>836</v>
      </c>
      <c r="D511">
        <v>2.5</v>
      </c>
      <c r="E511" t="s">
        <v>29</v>
      </c>
      <c r="F511" t="s">
        <v>30</v>
      </c>
      <c r="G511" t="s">
        <v>31</v>
      </c>
      <c r="H511" t="s">
        <v>32</v>
      </c>
      <c r="I511" t="s">
        <v>33</v>
      </c>
      <c r="J511">
        <v>4</v>
      </c>
      <c r="K511">
        <v>0.025</v>
      </c>
      <c r="L511" t="s">
        <v>215</v>
      </c>
      <c r="M511" t="s">
        <v>215</v>
      </c>
      <c r="N511">
        <v>50</v>
      </c>
      <c r="O511">
        <v>100</v>
      </c>
      <c r="P511">
        <v>100</v>
      </c>
      <c r="Q511">
        <v>50</v>
      </c>
      <c r="R511" t="s">
        <v>344</v>
      </c>
      <c r="S511">
        <v>0.5</v>
      </c>
      <c r="T511">
        <v>1</v>
      </c>
      <c r="U511">
        <v>50</v>
      </c>
      <c r="AA511">
        <v>0</v>
      </c>
    </row>
    <row r="512" spans="1:27" ht="15">
      <c r="A512" t="s">
        <v>839</v>
      </c>
      <c r="B512" t="s">
        <v>835</v>
      </c>
      <c r="C512" t="s">
        <v>836</v>
      </c>
      <c r="D512">
        <v>2.5</v>
      </c>
      <c r="E512" t="s">
        <v>38</v>
      </c>
      <c r="F512" t="s">
        <v>39</v>
      </c>
      <c r="G512" t="s">
        <v>31</v>
      </c>
      <c r="H512" t="s">
        <v>32</v>
      </c>
      <c r="I512" t="s">
        <v>33</v>
      </c>
      <c r="J512">
        <v>5</v>
      </c>
      <c r="K512">
        <v>0.025</v>
      </c>
      <c r="L512" t="s">
        <v>215</v>
      </c>
      <c r="M512" t="s">
        <v>215</v>
      </c>
      <c r="N512">
        <v>50</v>
      </c>
      <c r="O512">
        <v>100</v>
      </c>
      <c r="P512">
        <v>100</v>
      </c>
      <c r="Q512">
        <v>50</v>
      </c>
      <c r="R512" t="s">
        <v>344</v>
      </c>
      <c r="S512">
        <v>0.5</v>
      </c>
      <c r="T512">
        <v>1</v>
      </c>
      <c r="U512">
        <v>50</v>
      </c>
      <c r="AA512">
        <v>0</v>
      </c>
    </row>
    <row r="513" spans="1:27" ht="15">
      <c r="A513" t="s">
        <v>840</v>
      </c>
      <c r="B513" t="s">
        <v>835</v>
      </c>
      <c r="C513" t="s">
        <v>836</v>
      </c>
      <c r="D513">
        <v>2.5</v>
      </c>
      <c r="E513" t="s">
        <v>41</v>
      </c>
      <c r="F513" t="s">
        <v>42</v>
      </c>
      <c r="G513" t="s">
        <v>31</v>
      </c>
      <c r="H513" t="s">
        <v>32</v>
      </c>
      <c r="I513" t="s">
        <v>33</v>
      </c>
      <c r="J513">
        <v>6</v>
      </c>
      <c r="K513">
        <v>0.025</v>
      </c>
      <c r="L513" t="s">
        <v>215</v>
      </c>
      <c r="M513" t="s">
        <v>215</v>
      </c>
      <c r="N513">
        <v>50</v>
      </c>
      <c r="O513">
        <v>100</v>
      </c>
      <c r="P513">
        <v>100</v>
      </c>
      <c r="Q513">
        <v>50</v>
      </c>
      <c r="R513" t="s">
        <v>344</v>
      </c>
      <c r="S513">
        <v>0.5</v>
      </c>
      <c r="T513">
        <v>1</v>
      </c>
      <c r="U513">
        <v>50</v>
      </c>
      <c r="AA513">
        <v>0</v>
      </c>
    </row>
    <row r="514" spans="1:27" ht="15">
      <c r="A514" t="s">
        <v>841</v>
      </c>
      <c r="B514" t="s">
        <v>835</v>
      </c>
      <c r="C514" t="s">
        <v>836</v>
      </c>
      <c r="D514">
        <v>2.5</v>
      </c>
      <c r="E514" t="s">
        <v>44</v>
      </c>
      <c r="F514" t="s">
        <v>45</v>
      </c>
      <c r="G514" t="s">
        <v>31</v>
      </c>
      <c r="H514" t="s">
        <v>32</v>
      </c>
      <c r="I514" t="s">
        <v>33</v>
      </c>
      <c r="J514">
        <v>7</v>
      </c>
      <c r="K514">
        <v>0.025</v>
      </c>
      <c r="L514" t="s">
        <v>215</v>
      </c>
      <c r="M514" t="s">
        <v>215</v>
      </c>
      <c r="N514">
        <v>50</v>
      </c>
      <c r="O514">
        <v>100</v>
      </c>
      <c r="P514">
        <v>100</v>
      </c>
      <c r="Q514">
        <v>50</v>
      </c>
      <c r="R514" t="s">
        <v>344</v>
      </c>
      <c r="S514">
        <v>0.5</v>
      </c>
      <c r="T514">
        <v>1</v>
      </c>
      <c r="U514">
        <v>50</v>
      </c>
      <c r="AA514">
        <v>0</v>
      </c>
    </row>
    <row r="515" spans="1:27" ht="15">
      <c r="A515" t="s">
        <v>842</v>
      </c>
      <c r="B515" t="s">
        <v>835</v>
      </c>
      <c r="C515" t="s">
        <v>836</v>
      </c>
      <c r="D515">
        <v>4.17</v>
      </c>
      <c r="E515" t="s">
        <v>58</v>
      </c>
      <c r="F515" t="s">
        <v>59</v>
      </c>
      <c r="G515" t="s">
        <v>31</v>
      </c>
      <c r="H515" t="s">
        <v>52</v>
      </c>
      <c r="I515" t="s">
        <v>53</v>
      </c>
      <c r="J515">
        <v>11</v>
      </c>
      <c r="K515">
        <v>0.0417</v>
      </c>
      <c r="L515" t="s">
        <v>215</v>
      </c>
      <c r="M515" t="s">
        <v>215</v>
      </c>
      <c r="N515">
        <v>50</v>
      </c>
      <c r="O515">
        <v>100</v>
      </c>
      <c r="P515">
        <v>100</v>
      </c>
      <c r="Q515">
        <v>50</v>
      </c>
      <c r="R515" t="s">
        <v>344</v>
      </c>
      <c r="S515">
        <v>0.5</v>
      </c>
      <c r="T515">
        <v>1</v>
      </c>
      <c r="U515">
        <v>50</v>
      </c>
      <c r="AA515">
        <v>0</v>
      </c>
    </row>
    <row r="516" spans="1:27" ht="15">
      <c r="A516" t="s">
        <v>843</v>
      </c>
      <c r="B516" t="s">
        <v>835</v>
      </c>
      <c r="C516" t="s">
        <v>836</v>
      </c>
      <c r="D516">
        <v>1.2225</v>
      </c>
      <c r="E516" t="s">
        <v>61</v>
      </c>
      <c r="F516" t="s">
        <v>62</v>
      </c>
      <c r="G516" t="s">
        <v>63</v>
      </c>
      <c r="H516" t="s">
        <v>64</v>
      </c>
      <c r="I516" t="s">
        <v>65</v>
      </c>
      <c r="J516">
        <v>12</v>
      </c>
      <c r="K516">
        <v>0.0163</v>
      </c>
      <c r="L516" t="s">
        <v>215</v>
      </c>
      <c r="M516" t="s">
        <v>215</v>
      </c>
      <c r="N516">
        <v>50</v>
      </c>
      <c r="O516">
        <v>75</v>
      </c>
      <c r="P516">
        <v>100</v>
      </c>
      <c r="Q516">
        <v>50</v>
      </c>
      <c r="R516" t="s">
        <v>344</v>
      </c>
      <c r="S516">
        <v>0.5</v>
      </c>
      <c r="T516">
        <v>0.5</v>
      </c>
      <c r="U516">
        <v>25</v>
      </c>
      <c r="AA516">
        <v>0</v>
      </c>
    </row>
    <row r="517" spans="1:27" ht="15">
      <c r="A517" t="s">
        <v>844</v>
      </c>
      <c r="B517" t="s">
        <v>835</v>
      </c>
      <c r="C517" t="s">
        <v>836</v>
      </c>
      <c r="D517">
        <v>1.2225</v>
      </c>
      <c r="E517" t="s">
        <v>68</v>
      </c>
      <c r="F517" t="s">
        <v>69</v>
      </c>
      <c r="G517" t="s">
        <v>63</v>
      </c>
      <c r="H517" t="s">
        <v>64</v>
      </c>
      <c r="I517" t="s">
        <v>65</v>
      </c>
      <c r="J517">
        <v>13</v>
      </c>
      <c r="K517">
        <v>0.0163</v>
      </c>
      <c r="L517" t="s">
        <v>215</v>
      </c>
      <c r="M517" t="s">
        <v>215</v>
      </c>
      <c r="N517">
        <v>50</v>
      </c>
      <c r="O517">
        <v>75</v>
      </c>
      <c r="P517">
        <v>100</v>
      </c>
      <c r="Q517">
        <v>50</v>
      </c>
      <c r="R517" t="s">
        <v>344</v>
      </c>
      <c r="S517">
        <v>0.5</v>
      </c>
      <c r="T517">
        <v>0.5</v>
      </c>
      <c r="U517">
        <v>25</v>
      </c>
      <c r="AA517">
        <v>0</v>
      </c>
    </row>
    <row r="518" spans="1:27" ht="15">
      <c r="A518" t="s">
        <v>845</v>
      </c>
      <c r="B518" t="s">
        <v>835</v>
      </c>
      <c r="C518" t="s">
        <v>836</v>
      </c>
      <c r="D518">
        <v>1.2225</v>
      </c>
      <c r="E518" t="s">
        <v>71</v>
      </c>
      <c r="F518" t="s">
        <v>72</v>
      </c>
      <c r="G518" t="s">
        <v>63</v>
      </c>
      <c r="H518" t="s">
        <v>64</v>
      </c>
      <c r="I518" t="s">
        <v>65</v>
      </c>
      <c r="J518">
        <v>14</v>
      </c>
      <c r="K518">
        <v>0.0163</v>
      </c>
      <c r="L518" t="s">
        <v>215</v>
      </c>
      <c r="M518" t="s">
        <v>215</v>
      </c>
      <c r="N518">
        <v>50</v>
      </c>
      <c r="O518">
        <v>75</v>
      </c>
      <c r="P518">
        <v>100</v>
      </c>
      <c r="Q518">
        <v>50</v>
      </c>
      <c r="R518" t="s">
        <v>344</v>
      </c>
      <c r="S518">
        <v>0.5</v>
      </c>
      <c r="T518">
        <v>0.5</v>
      </c>
      <c r="U518">
        <v>25</v>
      </c>
      <c r="AA518">
        <v>0</v>
      </c>
    </row>
    <row r="519" spans="1:27" ht="15">
      <c r="A519" t="s">
        <v>846</v>
      </c>
      <c r="B519" t="s">
        <v>835</v>
      </c>
      <c r="C519" t="s">
        <v>836</v>
      </c>
      <c r="D519">
        <v>1.2225</v>
      </c>
      <c r="E519" t="s">
        <v>75</v>
      </c>
      <c r="F519" t="s">
        <v>76</v>
      </c>
      <c r="G519" t="s">
        <v>63</v>
      </c>
      <c r="H519" t="s">
        <v>64</v>
      </c>
      <c r="I519" t="s">
        <v>65</v>
      </c>
      <c r="J519">
        <v>15</v>
      </c>
      <c r="K519">
        <v>0.0163</v>
      </c>
      <c r="L519" t="s">
        <v>215</v>
      </c>
      <c r="M519" t="s">
        <v>215</v>
      </c>
      <c r="N519">
        <v>50</v>
      </c>
      <c r="O519">
        <v>75</v>
      </c>
      <c r="P519">
        <v>100</v>
      </c>
      <c r="Q519">
        <v>50</v>
      </c>
      <c r="R519" t="s">
        <v>344</v>
      </c>
      <c r="S519">
        <v>0.5</v>
      </c>
      <c r="T519">
        <v>0.5</v>
      </c>
      <c r="U519">
        <v>25</v>
      </c>
      <c r="AA519">
        <v>0</v>
      </c>
    </row>
    <row r="520" spans="1:27" ht="15">
      <c r="A520" t="s">
        <v>847</v>
      </c>
      <c r="B520" t="s">
        <v>835</v>
      </c>
      <c r="C520" t="s">
        <v>836</v>
      </c>
      <c r="D520">
        <v>1.2225</v>
      </c>
      <c r="E520" t="s">
        <v>78</v>
      </c>
      <c r="F520" t="s">
        <v>79</v>
      </c>
      <c r="G520" t="s">
        <v>63</v>
      </c>
      <c r="H520" t="s">
        <v>64</v>
      </c>
      <c r="I520" t="s">
        <v>65</v>
      </c>
      <c r="J520">
        <v>16</v>
      </c>
      <c r="K520">
        <v>0.0163</v>
      </c>
      <c r="L520" t="s">
        <v>215</v>
      </c>
      <c r="M520" t="s">
        <v>215</v>
      </c>
      <c r="N520">
        <v>50</v>
      </c>
      <c r="O520">
        <v>75</v>
      </c>
      <c r="P520">
        <v>100</v>
      </c>
      <c r="Q520">
        <v>50</v>
      </c>
      <c r="R520" t="s">
        <v>344</v>
      </c>
      <c r="S520">
        <v>0.5</v>
      </c>
      <c r="T520">
        <v>0.5</v>
      </c>
      <c r="U520">
        <v>25</v>
      </c>
      <c r="AA520">
        <v>0</v>
      </c>
    </row>
    <row r="521" spans="1:27" ht="15">
      <c r="A521" t="s">
        <v>848</v>
      </c>
      <c r="B521" t="s">
        <v>835</v>
      </c>
      <c r="C521" t="s">
        <v>836</v>
      </c>
      <c r="D521">
        <v>1.2225</v>
      </c>
      <c r="E521" t="s">
        <v>86</v>
      </c>
      <c r="F521" t="s">
        <v>87</v>
      </c>
      <c r="G521" t="s">
        <v>63</v>
      </c>
      <c r="H521" t="s">
        <v>64</v>
      </c>
      <c r="I521" t="s">
        <v>65</v>
      </c>
      <c r="J521">
        <v>18</v>
      </c>
      <c r="K521">
        <v>0.0163</v>
      </c>
      <c r="L521" t="s">
        <v>215</v>
      </c>
      <c r="M521" t="s">
        <v>215</v>
      </c>
      <c r="N521">
        <v>50</v>
      </c>
      <c r="O521">
        <v>75</v>
      </c>
      <c r="P521">
        <v>100</v>
      </c>
      <c r="Q521">
        <v>50</v>
      </c>
      <c r="R521" t="s">
        <v>344</v>
      </c>
      <c r="S521">
        <v>0.5</v>
      </c>
      <c r="T521">
        <v>0.5</v>
      </c>
      <c r="U521">
        <v>25</v>
      </c>
      <c r="AA521">
        <v>0</v>
      </c>
    </row>
    <row r="522" spans="1:27" ht="15">
      <c r="A522" t="s">
        <v>849</v>
      </c>
      <c r="B522" t="s">
        <v>835</v>
      </c>
      <c r="C522" t="s">
        <v>836</v>
      </c>
      <c r="D522">
        <v>1.39499999999999</v>
      </c>
      <c r="E522" t="s">
        <v>92</v>
      </c>
      <c r="F522" t="s">
        <v>93</v>
      </c>
      <c r="G522" t="s">
        <v>63</v>
      </c>
      <c r="H522" t="s">
        <v>94</v>
      </c>
      <c r="I522" t="s">
        <v>95</v>
      </c>
      <c r="J522">
        <v>20</v>
      </c>
      <c r="K522">
        <v>0.0186</v>
      </c>
      <c r="L522" t="s">
        <v>215</v>
      </c>
      <c r="M522" t="s">
        <v>215</v>
      </c>
      <c r="N522">
        <v>50</v>
      </c>
      <c r="O522">
        <v>75</v>
      </c>
      <c r="P522">
        <v>100</v>
      </c>
      <c r="Q522">
        <v>50</v>
      </c>
      <c r="R522" t="s">
        <v>344</v>
      </c>
      <c r="S522">
        <v>0.5</v>
      </c>
      <c r="T522">
        <v>0.5</v>
      </c>
      <c r="U522">
        <v>25</v>
      </c>
      <c r="AA522">
        <v>0</v>
      </c>
    </row>
    <row r="523" spans="1:27" ht="15">
      <c r="A523" t="s">
        <v>850</v>
      </c>
      <c r="B523" t="s">
        <v>835</v>
      </c>
      <c r="C523" t="s">
        <v>836</v>
      </c>
      <c r="D523">
        <v>1.39499999999999</v>
      </c>
      <c r="E523" t="s">
        <v>97</v>
      </c>
      <c r="F523" t="s">
        <v>98</v>
      </c>
      <c r="G523" t="s">
        <v>63</v>
      </c>
      <c r="H523" t="s">
        <v>94</v>
      </c>
      <c r="I523" t="s">
        <v>95</v>
      </c>
      <c r="J523">
        <v>21</v>
      </c>
      <c r="K523">
        <v>0.0186</v>
      </c>
      <c r="L523" t="s">
        <v>215</v>
      </c>
      <c r="M523" t="s">
        <v>215</v>
      </c>
      <c r="N523">
        <v>50</v>
      </c>
      <c r="O523">
        <v>75</v>
      </c>
      <c r="P523">
        <v>100</v>
      </c>
      <c r="Q523">
        <v>50</v>
      </c>
      <c r="R523" t="s">
        <v>344</v>
      </c>
      <c r="S523">
        <v>0.5</v>
      </c>
      <c r="T523">
        <v>0.5</v>
      </c>
      <c r="U523">
        <v>25</v>
      </c>
      <c r="AA523">
        <v>0</v>
      </c>
    </row>
    <row r="524" spans="1:27" ht="15">
      <c r="A524" t="s">
        <v>851</v>
      </c>
      <c r="B524" t="s">
        <v>835</v>
      </c>
      <c r="C524" t="s">
        <v>836</v>
      </c>
      <c r="D524">
        <v>1.39499999999999</v>
      </c>
      <c r="E524" t="s">
        <v>100</v>
      </c>
      <c r="F524" t="s">
        <v>101</v>
      </c>
      <c r="G524" t="s">
        <v>63</v>
      </c>
      <c r="H524" t="s">
        <v>94</v>
      </c>
      <c r="I524" t="s">
        <v>95</v>
      </c>
      <c r="J524">
        <v>22</v>
      </c>
      <c r="K524">
        <v>0.0186</v>
      </c>
      <c r="L524" t="s">
        <v>215</v>
      </c>
      <c r="M524" t="s">
        <v>215</v>
      </c>
      <c r="N524">
        <v>50</v>
      </c>
      <c r="O524">
        <v>75</v>
      </c>
      <c r="P524">
        <v>100</v>
      </c>
      <c r="Q524">
        <v>50</v>
      </c>
      <c r="R524" t="s">
        <v>344</v>
      </c>
      <c r="S524">
        <v>0.5</v>
      </c>
      <c r="T524">
        <v>0.5</v>
      </c>
      <c r="U524">
        <v>25</v>
      </c>
      <c r="AA524">
        <v>0</v>
      </c>
    </row>
    <row r="525" spans="1:27" ht="15">
      <c r="A525" t="s">
        <v>852</v>
      </c>
      <c r="B525" t="s">
        <v>835</v>
      </c>
      <c r="C525" t="s">
        <v>836</v>
      </c>
      <c r="D525">
        <v>1.39499999999999</v>
      </c>
      <c r="E525" t="s">
        <v>103</v>
      </c>
      <c r="F525" t="s">
        <v>104</v>
      </c>
      <c r="G525" t="s">
        <v>63</v>
      </c>
      <c r="H525" t="s">
        <v>94</v>
      </c>
      <c r="I525" t="s">
        <v>95</v>
      </c>
      <c r="J525">
        <v>23</v>
      </c>
      <c r="K525">
        <v>0.0186</v>
      </c>
      <c r="L525" t="s">
        <v>215</v>
      </c>
      <c r="M525" t="s">
        <v>215</v>
      </c>
      <c r="N525">
        <v>50</v>
      </c>
      <c r="O525">
        <v>75</v>
      </c>
      <c r="P525">
        <v>100</v>
      </c>
      <c r="Q525">
        <v>50</v>
      </c>
      <c r="R525" t="s">
        <v>344</v>
      </c>
      <c r="S525">
        <v>0.5</v>
      </c>
      <c r="T525">
        <v>0.5</v>
      </c>
      <c r="U525">
        <v>25</v>
      </c>
      <c r="AA525">
        <v>0</v>
      </c>
    </row>
    <row r="526" spans="1:27" ht="15">
      <c r="A526" t="s">
        <v>853</v>
      </c>
      <c r="B526" t="s">
        <v>835</v>
      </c>
      <c r="C526" t="s">
        <v>836</v>
      </c>
      <c r="D526">
        <v>1.39499999999999</v>
      </c>
      <c r="E526" t="s">
        <v>106</v>
      </c>
      <c r="F526" t="s">
        <v>107</v>
      </c>
      <c r="G526" t="s">
        <v>63</v>
      </c>
      <c r="H526" t="s">
        <v>94</v>
      </c>
      <c r="I526" t="s">
        <v>95</v>
      </c>
      <c r="J526">
        <v>24</v>
      </c>
      <c r="K526">
        <v>0.0186</v>
      </c>
      <c r="L526" t="s">
        <v>215</v>
      </c>
      <c r="M526" t="s">
        <v>215</v>
      </c>
      <c r="N526">
        <v>50</v>
      </c>
      <c r="O526">
        <v>75</v>
      </c>
      <c r="P526">
        <v>100</v>
      </c>
      <c r="Q526">
        <v>50</v>
      </c>
      <c r="R526" t="s">
        <v>344</v>
      </c>
      <c r="S526">
        <v>0.5</v>
      </c>
      <c r="T526">
        <v>0.5</v>
      </c>
      <c r="U526">
        <v>25</v>
      </c>
      <c r="AA526">
        <v>0</v>
      </c>
    </row>
    <row r="527" spans="1:27" ht="15">
      <c r="A527" t="s">
        <v>854</v>
      </c>
      <c r="B527" t="s">
        <v>835</v>
      </c>
      <c r="C527" t="s">
        <v>836</v>
      </c>
      <c r="D527">
        <v>1.39499999999999</v>
      </c>
      <c r="E527" t="s">
        <v>109</v>
      </c>
      <c r="F527" t="s">
        <v>110</v>
      </c>
      <c r="G527" t="s">
        <v>63</v>
      </c>
      <c r="H527" t="s">
        <v>94</v>
      </c>
      <c r="I527" t="s">
        <v>95</v>
      </c>
      <c r="J527">
        <v>25</v>
      </c>
      <c r="K527">
        <v>0.0186</v>
      </c>
      <c r="L527" t="s">
        <v>215</v>
      </c>
      <c r="M527" t="s">
        <v>215</v>
      </c>
      <c r="N527">
        <v>50</v>
      </c>
      <c r="O527">
        <v>75</v>
      </c>
      <c r="P527">
        <v>100</v>
      </c>
      <c r="Q527">
        <v>50</v>
      </c>
      <c r="R527" t="s">
        <v>344</v>
      </c>
      <c r="S527">
        <v>0.5</v>
      </c>
      <c r="T527">
        <v>0.5</v>
      </c>
      <c r="U527">
        <v>25</v>
      </c>
      <c r="AA527">
        <v>0</v>
      </c>
    </row>
    <row r="528" spans="1:27" ht="15">
      <c r="A528" t="s">
        <v>855</v>
      </c>
      <c r="B528" t="s">
        <v>835</v>
      </c>
      <c r="C528" t="s">
        <v>836</v>
      </c>
      <c r="D528">
        <v>1.39499999999999</v>
      </c>
      <c r="E528" t="s">
        <v>112</v>
      </c>
      <c r="F528" t="s">
        <v>113</v>
      </c>
      <c r="G528" t="s">
        <v>63</v>
      </c>
      <c r="H528" t="s">
        <v>94</v>
      </c>
      <c r="I528" t="s">
        <v>95</v>
      </c>
      <c r="J528">
        <v>26</v>
      </c>
      <c r="K528">
        <v>0.0186</v>
      </c>
      <c r="L528" t="s">
        <v>215</v>
      </c>
      <c r="M528" t="s">
        <v>215</v>
      </c>
      <c r="N528">
        <v>50</v>
      </c>
      <c r="O528">
        <v>75</v>
      </c>
      <c r="P528">
        <v>100</v>
      </c>
      <c r="Q528">
        <v>50</v>
      </c>
      <c r="R528" t="s">
        <v>344</v>
      </c>
      <c r="S528">
        <v>0.5</v>
      </c>
      <c r="T528">
        <v>0.5</v>
      </c>
      <c r="U528">
        <v>25</v>
      </c>
      <c r="AA528">
        <v>0</v>
      </c>
    </row>
    <row r="529" spans="1:27" ht="15">
      <c r="A529" t="s">
        <v>856</v>
      </c>
      <c r="B529" t="s">
        <v>835</v>
      </c>
      <c r="C529" t="s">
        <v>836</v>
      </c>
      <c r="D529">
        <v>1.6275</v>
      </c>
      <c r="E529" t="s">
        <v>124</v>
      </c>
      <c r="F529" t="s">
        <v>125</v>
      </c>
      <c r="G529" t="s">
        <v>63</v>
      </c>
      <c r="H529" t="s">
        <v>118</v>
      </c>
      <c r="I529" t="s">
        <v>119</v>
      </c>
      <c r="J529">
        <v>29</v>
      </c>
      <c r="K529">
        <v>0.0217</v>
      </c>
      <c r="L529" t="s">
        <v>215</v>
      </c>
      <c r="M529" t="s">
        <v>215</v>
      </c>
      <c r="N529">
        <v>50</v>
      </c>
      <c r="O529">
        <v>75</v>
      </c>
      <c r="P529">
        <v>100</v>
      </c>
      <c r="Q529">
        <v>50</v>
      </c>
      <c r="R529" t="s">
        <v>344</v>
      </c>
      <c r="S529">
        <v>0.5</v>
      </c>
      <c r="T529">
        <v>0.5</v>
      </c>
      <c r="U529">
        <v>25</v>
      </c>
      <c r="AA529">
        <v>0</v>
      </c>
    </row>
    <row r="530" spans="1:27" ht="15">
      <c r="A530" t="s">
        <v>857</v>
      </c>
      <c r="B530" t="s">
        <v>835</v>
      </c>
      <c r="C530" t="s">
        <v>836</v>
      </c>
      <c r="D530">
        <v>1.085</v>
      </c>
      <c r="E530" t="s">
        <v>133</v>
      </c>
      <c r="F530" t="s">
        <v>134</v>
      </c>
      <c r="G530" t="s">
        <v>63</v>
      </c>
      <c r="H530" t="s">
        <v>118</v>
      </c>
      <c r="I530" t="s">
        <v>119</v>
      </c>
      <c r="J530">
        <v>32</v>
      </c>
      <c r="K530">
        <v>0.0217</v>
      </c>
      <c r="L530" t="s">
        <v>34</v>
      </c>
      <c r="M530" t="s">
        <v>35</v>
      </c>
      <c r="N530">
        <v>50</v>
      </c>
      <c r="O530">
        <v>50</v>
      </c>
      <c r="P530">
        <v>0</v>
      </c>
      <c r="Q530">
        <v>0</v>
      </c>
      <c r="R530" t="s">
        <v>344</v>
      </c>
      <c r="S530">
        <v>0.5</v>
      </c>
      <c r="T530">
        <v>1</v>
      </c>
      <c r="U530">
        <v>0</v>
      </c>
      <c r="V530" t="s">
        <v>36</v>
      </c>
      <c r="W530">
        <v>1</v>
      </c>
      <c r="Y530" t="s">
        <v>35</v>
      </c>
      <c r="Z530">
        <v>50</v>
      </c>
      <c r="AA530">
        <v>50</v>
      </c>
    </row>
    <row r="531" spans="1:27" ht="15">
      <c r="A531" t="s">
        <v>858</v>
      </c>
      <c r="B531" t="s">
        <v>835</v>
      </c>
      <c r="C531" t="s">
        <v>836</v>
      </c>
      <c r="D531">
        <v>0</v>
      </c>
      <c r="E531" t="s">
        <v>136</v>
      </c>
      <c r="F531" t="s">
        <v>137</v>
      </c>
      <c r="G531" t="s">
        <v>63</v>
      </c>
      <c r="H531" t="s">
        <v>52</v>
      </c>
      <c r="I531" t="s">
        <v>138</v>
      </c>
      <c r="J531">
        <v>33</v>
      </c>
      <c r="K531">
        <v>0.0325</v>
      </c>
      <c r="L531" t="s">
        <v>34</v>
      </c>
      <c r="N531">
        <v>0</v>
      </c>
      <c r="O531">
        <v>0</v>
      </c>
      <c r="P531">
        <v>0</v>
      </c>
      <c r="Q531">
        <v>0</v>
      </c>
      <c r="R531" t="s">
        <v>344</v>
      </c>
      <c r="S531">
        <v>0.5</v>
      </c>
      <c r="T531">
        <v>1</v>
      </c>
      <c r="U531">
        <v>0</v>
      </c>
      <c r="V531" t="s">
        <v>80</v>
      </c>
      <c r="W531">
        <v>0</v>
      </c>
      <c r="Z531">
        <v>0</v>
      </c>
      <c r="AA531">
        <v>0</v>
      </c>
    </row>
    <row r="532" spans="1:27" ht="15">
      <c r="A532" t="s">
        <v>859</v>
      </c>
      <c r="B532" t="s">
        <v>835</v>
      </c>
      <c r="C532" t="s">
        <v>836</v>
      </c>
      <c r="D532">
        <v>0</v>
      </c>
      <c r="E532" t="s">
        <v>146</v>
      </c>
      <c r="F532" t="s">
        <v>147</v>
      </c>
      <c r="G532" t="s">
        <v>63</v>
      </c>
      <c r="H532" t="s">
        <v>52</v>
      </c>
      <c r="I532" t="s">
        <v>138</v>
      </c>
      <c r="J532">
        <v>36</v>
      </c>
      <c r="K532">
        <v>0.0325</v>
      </c>
      <c r="L532" t="s">
        <v>34</v>
      </c>
      <c r="N532">
        <v>0</v>
      </c>
      <c r="O532">
        <v>0</v>
      </c>
      <c r="P532">
        <v>0</v>
      </c>
      <c r="Q532">
        <v>0</v>
      </c>
      <c r="R532" t="s">
        <v>344</v>
      </c>
      <c r="S532">
        <v>0.5</v>
      </c>
      <c r="T532">
        <v>1</v>
      </c>
      <c r="U532">
        <v>0</v>
      </c>
      <c r="V532" t="s">
        <v>80</v>
      </c>
      <c r="W532">
        <v>0</v>
      </c>
      <c r="Z532">
        <v>0</v>
      </c>
      <c r="AA532">
        <v>0</v>
      </c>
    </row>
    <row r="533" spans="1:27" ht="15">
      <c r="A533" t="s">
        <v>860</v>
      </c>
      <c r="B533" t="s">
        <v>835</v>
      </c>
      <c r="C533" t="s">
        <v>836</v>
      </c>
      <c r="D533">
        <v>0</v>
      </c>
      <c r="E533" t="s">
        <v>149</v>
      </c>
      <c r="F533" t="s">
        <v>150</v>
      </c>
      <c r="G533" t="s">
        <v>63</v>
      </c>
      <c r="H533" t="s">
        <v>151</v>
      </c>
      <c r="I533" t="s">
        <v>152</v>
      </c>
      <c r="J533">
        <v>37</v>
      </c>
      <c r="K533">
        <v>0.0433</v>
      </c>
      <c r="L533" t="s">
        <v>34</v>
      </c>
      <c r="M533" t="s">
        <v>114</v>
      </c>
      <c r="N533">
        <v>0</v>
      </c>
      <c r="O533">
        <v>0</v>
      </c>
      <c r="P533">
        <v>0</v>
      </c>
      <c r="Q533">
        <v>0</v>
      </c>
      <c r="R533" t="s">
        <v>344</v>
      </c>
      <c r="S533">
        <v>0.5</v>
      </c>
      <c r="T533">
        <v>1</v>
      </c>
      <c r="U533">
        <v>0</v>
      </c>
      <c r="V533" t="s">
        <v>84</v>
      </c>
      <c r="W533">
        <v>0</v>
      </c>
      <c r="Y533" t="s">
        <v>114</v>
      </c>
      <c r="Z533">
        <v>16.665</v>
      </c>
      <c r="AA533">
        <v>0</v>
      </c>
    </row>
    <row r="534" spans="1:27" ht="15">
      <c r="A534" t="s">
        <v>861</v>
      </c>
      <c r="B534" t="s">
        <v>835</v>
      </c>
      <c r="C534" t="s">
        <v>836</v>
      </c>
      <c r="D534">
        <v>0</v>
      </c>
      <c r="E534" t="s">
        <v>154</v>
      </c>
      <c r="F534" t="s">
        <v>155</v>
      </c>
      <c r="G534" t="s">
        <v>63</v>
      </c>
      <c r="H534" t="s">
        <v>151</v>
      </c>
      <c r="I534" t="s">
        <v>152</v>
      </c>
      <c r="J534">
        <v>38</v>
      </c>
      <c r="K534">
        <v>0.0433</v>
      </c>
      <c r="L534" t="s">
        <v>34</v>
      </c>
      <c r="M534" t="s">
        <v>35</v>
      </c>
      <c r="N534">
        <v>0</v>
      </c>
      <c r="O534">
        <v>0</v>
      </c>
      <c r="P534">
        <v>0</v>
      </c>
      <c r="Q534">
        <v>0</v>
      </c>
      <c r="R534" t="s">
        <v>344</v>
      </c>
      <c r="S534">
        <v>0.5</v>
      </c>
      <c r="T534">
        <v>1</v>
      </c>
      <c r="U534">
        <v>0</v>
      </c>
      <c r="V534" t="s">
        <v>84</v>
      </c>
      <c r="W534">
        <v>0</v>
      </c>
      <c r="Y534" t="s">
        <v>35</v>
      </c>
      <c r="Z534">
        <v>50</v>
      </c>
      <c r="AA534">
        <v>0</v>
      </c>
    </row>
    <row r="535" spans="1:27" ht="15">
      <c r="A535" t="s">
        <v>862</v>
      </c>
      <c r="B535" t="s">
        <v>835</v>
      </c>
      <c r="C535" t="s">
        <v>836</v>
      </c>
      <c r="D535">
        <v>0</v>
      </c>
      <c r="E535" t="s">
        <v>157</v>
      </c>
      <c r="F535" t="s">
        <v>158</v>
      </c>
      <c r="G535" t="s">
        <v>63</v>
      </c>
      <c r="H535" t="s">
        <v>151</v>
      </c>
      <c r="I535" t="s">
        <v>152</v>
      </c>
      <c r="J535">
        <v>39</v>
      </c>
      <c r="K535">
        <v>0.0433</v>
      </c>
      <c r="L535" t="s">
        <v>34</v>
      </c>
      <c r="M535" t="s">
        <v>35</v>
      </c>
      <c r="N535">
        <v>0</v>
      </c>
      <c r="O535">
        <v>0</v>
      </c>
      <c r="P535">
        <v>0</v>
      </c>
      <c r="Q535">
        <v>0</v>
      </c>
      <c r="R535" t="s">
        <v>344</v>
      </c>
      <c r="S535">
        <v>0.5</v>
      </c>
      <c r="T535">
        <v>1</v>
      </c>
      <c r="U535">
        <v>0</v>
      </c>
      <c r="V535" t="s">
        <v>84</v>
      </c>
      <c r="W535">
        <v>0</v>
      </c>
      <c r="Y535" t="s">
        <v>35</v>
      </c>
      <c r="Z535">
        <v>50</v>
      </c>
      <c r="AA535">
        <v>0</v>
      </c>
    </row>
    <row r="536" spans="1:27" ht="15">
      <c r="A536" t="s">
        <v>863</v>
      </c>
      <c r="B536" t="s">
        <v>835</v>
      </c>
      <c r="C536" t="s">
        <v>836</v>
      </c>
      <c r="D536">
        <v>0</v>
      </c>
      <c r="E536" t="s">
        <v>47</v>
      </c>
      <c r="F536" t="s">
        <v>48</v>
      </c>
      <c r="G536" t="s">
        <v>31</v>
      </c>
      <c r="H536" t="s">
        <v>248</v>
      </c>
      <c r="I536" t="s">
        <v>249</v>
      </c>
      <c r="J536">
        <v>8</v>
      </c>
      <c r="K536">
        <v>0.025</v>
      </c>
      <c r="L536" t="s">
        <v>34</v>
      </c>
      <c r="M536" t="s">
        <v>35</v>
      </c>
      <c r="N536">
        <v>0</v>
      </c>
      <c r="O536">
        <v>0</v>
      </c>
      <c r="P536">
        <v>0</v>
      </c>
      <c r="Q536">
        <v>0</v>
      </c>
      <c r="R536" t="s">
        <v>344</v>
      </c>
      <c r="S536">
        <v>0.5</v>
      </c>
      <c r="T536">
        <v>1</v>
      </c>
      <c r="U536">
        <v>0</v>
      </c>
      <c r="V536" t="s">
        <v>84</v>
      </c>
      <c r="W536">
        <v>0</v>
      </c>
      <c r="Y536" t="s">
        <v>35</v>
      </c>
      <c r="Z536">
        <v>50</v>
      </c>
      <c r="AA536">
        <v>0</v>
      </c>
    </row>
    <row r="537" spans="1:27" ht="15">
      <c r="A537" t="s">
        <v>864</v>
      </c>
      <c r="B537" t="s">
        <v>835</v>
      </c>
      <c r="C537" t="s">
        <v>836</v>
      </c>
      <c r="D537">
        <v>0</v>
      </c>
      <c r="E537" t="s">
        <v>50</v>
      </c>
      <c r="F537" t="s">
        <v>51</v>
      </c>
      <c r="G537" t="s">
        <v>31</v>
      </c>
      <c r="H537" t="s">
        <v>221</v>
      </c>
      <c r="I537" t="s">
        <v>222</v>
      </c>
      <c r="J537">
        <v>9</v>
      </c>
      <c r="K537">
        <v>0.0417</v>
      </c>
      <c r="L537" t="s">
        <v>34</v>
      </c>
      <c r="N537">
        <v>0</v>
      </c>
      <c r="O537">
        <v>0</v>
      </c>
      <c r="P537">
        <v>0</v>
      </c>
      <c r="Q537">
        <v>0</v>
      </c>
      <c r="R537" t="s">
        <v>344</v>
      </c>
      <c r="S537">
        <v>0.5</v>
      </c>
      <c r="T537">
        <v>1</v>
      </c>
      <c r="U537">
        <v>0</v>
      </c>
      <c r="W537">
        <v>0</v>
      </c>
      <c r="X537">
        <v>0</v>
      </c>
      <c r="Z537">
        <v>0</v>
      </c>
      <c r="AA537">
        <v>0</v>
      </c>
    </row>
    <row r="538" spans="1:27" ht="15">
      <c r="A538" t="s">
        <v>865</v>
      </c>
      <c r="B538" t="s">
        <v>835</v>
      </c>
      <c r="C538" t="s">
        <v>836</v>
      </c>
      <c r="D538">
        <v>0</v>
      </c>
      <c r="E538" t="s">
        <v>55</v>
      </c>
      <c r="F538" t="s">
        <v>56</v>
      </c>
      <c r="G538" t="s">
        <v>31</v>
      </c>
      <c r="H538" t="s">
        <v>221</v>
      </c>
      <c r="I538" t="s">
        <v>222</v>
      </c>
      <c r="J538">
        <v>10</v>
      </c>
      <c r="K538">
        <v>0.0417</v>
      </c>
      <c r="L538" t="s">
        <v>34</v>
      </c>
      <c r="N538">
        <v>0</v>
      </c>
      <c r="O538">
        <v>0</v>
      </c>
      <c r="P538">
        <v>0</v>
      </c>
      <c r="Q538">
        <v>0</v>
      </c>
      <c r="R538" t="s">
        <v>344</v>
      </c>
      <c r="S538">
        <v>0.5</v>
      </c>
      <c r="T538">
        <v>1</v>
      </c>
      <c r="U538">
        <v>0</v>
      </c>
      <c r="W538">
        <v>0</v>
      </c>
      <c r="X538">
        <v>0</v>
      </c>
      <c r="Z538">
        <v>0</v>
      </c>
      <c r="AA538">
        <v>0</v>
      </c>
    </row>
    <row r="539" spans="1:27" ht="15">
      <c r="A539" t="s">
        <v>866</v>
      </c>
      <c r="B539" t="s">
        <v>835</v>
      </c>
      <c r="C539" t="s">
        <v>836</v>
      </c>
      <c r="D539">
        <v>0</v>
      </c>
      <c r="E539" t="s">
        <v>82</v>
      </c>
      <c r="F539" t="s">
        <v>83</v>
      </c>
      <c r="G539" t="s">
        <v>63</v>
      </c>
      <c r="H539" t="s">
        <v>64</v>
      </c>
      <c r="I539" t="s">
        <v>65</v>
      </c>
      <c r="J539">
        <v>17</v>
      </c>
      <c r="K539">
        <v>0.0163</v>
      </c>
      <c r="L539" t="s">
        <v>34</v>
      </c>
      <c r="N539">
        <v>0</v>
      </c>
      <c r="O539">
        <v>0</v>
      </c>
      <c r="P539">
        <v>0</v>
      </c>
      <c r="Q539">
        <v>0</v>
      </c>
      <c r="R539" t="s">
        <v>344</v>
      </c>
      <c r="S539">
        <v>0.5</v>
      </c>
      <c r="T539">
        <v>1</v>
      </c>
      <c r="U539">
        <v>0</v>
      </c>
      <c r="V539" t="s">
        <v>80</v>
      </c>
      <c r="W539">
        <v>0</v>
      </c>
      <c r="Z539">
        <v>0</v>
      </c>
      <c r="AA539">
        <v>0</v>
      </c>
    </row>
    <row r="540" spans="1:27" ht="15">
      <c r="A540" t="s">
        <v>867</v>
      </c>
      <c r="B540" t="s">
        <v>835</v>
      </c>
      <c r="C540" t="s">
        <v>836</v>
      </c>
      <c r="D540">
        <v>0.543279</v>
      </c>
      <c r="E540" t="s">
        <v>89</v>
      </c>
      <c r="F540" t="s">
        <v>90</v>
      </c>
      <c r="G540" t="s">
        <v>63</v>
      </c>
      <c r="H540" t="s">
        <v>64</v>
      </c>
      <c r="I540" t="s">
        <v>65</v>
      </c>
      <c r="J540">
        <v>19</v>
      </c>
      <c r="K540">
        <v>0.0163</v>
      </c>
      <c r="L540" t="s">
        <v>34</v>
      </c>
      <c r="M540" t="s">
        <v>66</v>
      </c>
      <c r="N540">
        <v>33.33</v>
      </c>
      <c r="O540">
        <v>33.33</v>
      </c>
      <c r="P540">
        <v>0</v>
      </c>
      <c r="Q540">
        <v>0</v>
      </c>
      <c r="R540" t="s">
        <v>344</v>
      </c>
      <c r="S540">
        <v>0.5</v>
      </c>
      <c r="T540">
        <v>1</v>
      </c>
      <c r="U540">
        <v>0</v>
      </c>
      <c r="V540" t="s">
        <v>36</v>
      </c>
      <c r="W540">
        <v>1</v>
      </c>
      <c r="Y540" t="s">
        <v>66</v>
      </c>
      <c r="Z540">
        <v>33.33</v>
      </c>
      <c r="AA540">
        <v>33.33</v>
      </c>
    </row>
    <row r="541" spans="1:27" ht="15">
      <c r="A541" t="s">
        <v>868</v>
      </c>
      <c r="B541" t="s">
        <v>835</v>
      </c>
      <c r="C541" t="s">
        <v>836</v>
      </c>
      <c r="D541">
        <v>0</v>
      </c>
      <c r="E541" t="s">
        <v>116</v>
      </c>
      <c r="F541" t="s">
        <v>117</v>
      </c>
      <c r="G541" t="s">
        <v>63</v>
      </c>
      <c r="H541" t="s">
        <v>118</v>
      </c>
      <c r="I541" t="s">
        <v>119</v>
      </c>
      <c r="J541">
        <v>27</v>
      </c>
      <c r="K541">
        <v>0.0217</v>
      </c>
      <c r="L541" t="s">
        <v>34</v>
      </c>
      <c r="M541" t="s">
        <v>35</v>
      </c>
      <c r="N541">
        <v>0</v>
      </c>
      <c r="O541">
        <v>0</v>
      </c>
      <c r="P541">
        <v>0</v>
      </c>
      <c r="Q541">
        <v>0</v>
      </c>
      <c r="R541" t="s">
        <v>344</v>
      </c>
      <c r="S541">
        <v>0.5</v>
      </c>
      <c r="T541">
        <v>1</v>
      </c>
      <c r="U541">
        <v>0</v>
      </c>
      <c r="V541" t="s">
        <v>84</v>
      </c>
      <c r="W541">
        <v>0</v>
      </c>
      <c r="Y541" t="s">
        <v>35</v>
      </c>
      <c r="Z541">
        <v>50</v>
      </c>
      <c r="AA541">
        <v>0</v>
      </c>
    </row>
    <row r="542" spans="1:27" ht="15">
      <c r="A542" t="s">
        <v>869</v>
      </c>
      <c r="B542" t="s">
        <v>835</v>
      </c>
      <c r="C542" t="s">
        <v>836</v>
      </c>
      <c r="D542">
        <v>1.085</v>
      </c>
      <c r="E542" t="s">
        <v>121</v>
      </c>
      <c r="F542" t="s">
        <v>122</v>
      </c>
      <c r="G542" t="s">
        <v>63</v>
      </c>
      <c r="H542" t="s">
        <v>118</v>
      </c>
      <c r="I542" t="s">
        <v>119</v>
      </c>
      <c r="J542">
        <v>28</v>
      </c>
      <c r="K542">
        <v>0.0217</v>
      </c>
      <c r="L542" t="s">
        <v>34</v>
      </c>
      <c r="M542" t="s">
        <v>35</v>
      </c>
      <c r="N542">
        <v>50</v>
      </c>
      <c r="O542">
        <v>50</v>
      </c>
      <c r="P542">
        <v>0</v>
      </c>
      <c r="Q542">
        <v>0</v>
      </c>
      <c r="R542" t="s">
        <v>344</v>
      </c>
      <c r="S542">
        <v>0.5</v>
      </c>
      <c r="T542">
        <v>1</v>
      </c>
      <c r="U542">
        <v>0</v>
      </c>
      <c r="V542" t="s">
        <v>36</v>
      </c>
      <c r="W542">
        <v>1</v>
      </c>
      <c r="Y542" t="s">
        <v>35</v>
      </c>
      <c r="Z542">
        <v>50</v>
      </c>
      <c r="AA542">
        <v>50</v>
      </c>
    </row>
    <row r="543" spans="1:27" ht="15">
      <c r="A543" t="s">
        <v>870</v>
      </c>
      <c r="B543" t="s">
        <v>835</v>
      </c>
      <c r="C543" t="s">
        <v>836</v>
      </c>
      <c r="D543">
        <v>0</v>
      </c>
      <c r="E543" t="s">
        <v>127</v>
      </c>
      <c r="F543" t="s">
        <v>128</v>
      </c>
      <c r="G543" t="s">
        <v>63</v>
      </c>
      <c r="H543" t="s">
        <v>118</v>
      </c>
      <c r="I543" t="s">
        <v>119</v>
      </c>
      <c r="J543">
        <v>30</v>
      </c>
      <c r="K543">
        <v>0.0217</v>
      </c>
      <c r="L543" t="s">
        <v>34</v>
      </c>
      <c r="M543" t="s">
        <v>35</v>
      </c>
      <c r="N543">
        <v>0</v>
      </c>
      <c r="O543">
        <v>0</v>
      </c>
      <c r="P543">
        <v>0</v>
      </c>
      <c r="Q543">
        <v>0</v>
      </c>
      <c r="R543" t="s">
        <v>344</v>
      </c>
      <c r="S543">
        <v>0.5</v>
      </c>
      <c r="T543">
        <v>1</v>
      </c>
      <c r="U543">
        <v>0</v>
      </c>
      <c r="V543" t="s">
        <v>80</v>
      </c>
      <c r="W543">
        <v>0</v>
      </c>
      <c r="Y543" t="s">
        <v>35</v>
      </c>
      <c r="Z543">
        <v>50</v>
      </c>
      <c r="AA543">
        <v>0</v>
      </c>
    </row>
    <row r="544" spans="1:27" ht="15">
      <c r="A544" t="s">
        <v>871</v>
      </c>
      <c r="B544" t="s">
        <v>835</v>
      </c>
      <c r="C544" t="s">
        <v>836</v>
      </c>
      <c r="D544">
        <v>0</v>
      </c>
      <c r="E544" t="s">
        <v>130</v>
      </c>
      <c r="F544" t="s">
        <v>131</v>
      </c>
      <c r="G544" t="s">
        <v>63</v>
      </c>
      <c r="H544" t="s">
        <v>118</v>
      </c>
      <c r="I544" t="s">
        <v>119</v>
      </c>
      <c r="J544">
        <v>31</v>
      </c>
      <c r="K544">
        <v>0.0217</v>
      </c>
      <c r="L544" t="s">
        <v>34</v>
      </c>
      <c r="M544" t="s">
        <v>35</v>
      </c>
      <c r="N544">
        <v>0</v>
      </c>
      <c r="O544">
        <v>0</v>
      </c>
      <c r="P544">
        <v>0</v>
      </c>
      <c r="Q544">
        <v>0</v>
      </c>
      <c r="R544" t="s">
        <v>344</v>
      </c>
      <c r="S544">
        <v>0.5</v>
      </c>
      <c r="T544">
        <v>1</v>
      </c>
      <c r="U544">
        <v>0</v>
      </c>
      <c r="V544" t="s">
        <v>80</v>
      </c>
      <c r="W544">
        <v>0</v>
      </c>
      <c r="Y544" t="s">
        <v>35</v>
      </c>
      <c r="Z544">
        <v>50</v>
      </c>
      <c r="AA544">
        <v>0</v>
      </c>
    </row>
    <row r="545" spans="1:27" ht="15">
      <c r="A545" t="s">
        <v>872</v>
      </c>
      <c r="B545" t="s">
        <v>835</v>
      </c>
      <c r="C545" t="s">
        <v>836</v>
      </c>
      <c r="D545">
        <v>2.219778</v>
      </c>
      <c r="E545" t="s">
        <v>160</v>
      </c>
      <c r="F545" t="s">
        <v>161</v>
      </c>
      <c r="G545" t="s">
        <v>162</v>
      </c>
      <c r="I545" t="s">
        <v>163</v>
      </c>
      <c r="J545">
        <v>1</v>
      </c>
      <c r="K545">
        <v>0.0333</v>
      </c>
      <c r="L545" t="s">
        <v>34</v>
      </c>
      <c r="M545" t="s">
        <v>164</v>
      </c>
      <c r="N545">
        <v>66.66</v>
      </c>
      <c r="O545">
        <v>66.66</v>
      </c>
      <c r="P545">
        <v>0</v>
      </c>
      <c r="Q545">
        <v>0</v>
      </c>
      <c r="R545" t="s">
        <v>344</v>
      </c>
      <c r="S545">
        <v>0.5</v>
      </c>
      <c r="T545">
        <v>1</v>
      </c>
      <c r="U545">
        <v>0</v>
      </c>
      <c r="W545">
        <v>0</v>
      </c>
      <c r="X545">
        <v>66.66</v>
      </c>
      <c r="Z545">
        <v>0</v>
      </c>
      <c r="AA545">
        <v>66.66</v>
      </c>
    </row>
    <row r="546" spans="1:27" ht="15">
      <c r="A546" t="s">
        <v>873</v>
      </c>
      <c r="B546" t="s">
        <v>835</v>
      </c>
      <c r="C546" t="s">
        <v>836</v>
      </c>
      <c r="D546">
        <v>1.0323</v>
      </c>
      <c r="E546" t="s">
        <v>166</v>
      </c>
      <c r="F546" t="s">
        <v>167</v>
      </c>
      <c r="G546" t="s">
        <v>162</v>
      </c>
      <c r="I546" t="s">
        <v>163</v>
      </c>
      <c r="J546">
        <v>2</v>
      </c>
      <c r="K546">
        <v>0.0333</v>
      </c>
      <c r="L546" t="s">
        <v>34</v>
      </c>
      <c r="M546" t="s">
        <v>164</v>
      </c>
      <c r="N546">
        <v>31</v>
      </c>
      <c r="O546">
        <v>31</v>
      </c>
      <c r="P546">
        <v>0</v>
      </c>
      <c r="Q546">
        <v>0</v>
      </c>
      <c r="R546" t="s">
        <v>344</v>
      </c>
      <c r="S546">
        <v>0.5</v>
      </c>
      <c r="T546">
        <v>1</v>
      </c>
      <c r="U546">
        <v>0</v>
      </c>
      <c r="W546">
        <v>0</v>
      </c>
      <c r="X546">
        <v>31</v>
      </c>
      <c r="Z546">
        <v>0</v>
      </c>
      <c r="AA546">
        <v>31</v>
      </c>
    </row>
    <row r="547" spans="1:27" ht="15">
      <c r="A547" t="s">
        <v>874</v>
      </c>
      <c r="B547" t="s">
        <v>835</v>
      </c>
      <c r="C547" t="s">
        <v>836</v>
      </c>
      <c r="D547">
        <v>1.109889</v>
      </c>
      <c r="E547" t="s">
        <v>169</v>
      </c>
      <c r="F547" t="s">
        <v>170</v>
      </c>
      <c r="G547" t="s">
        <v>162</v>
      </c>
      <c r="I547" t="s">
        <v>163</v>
      </c>
      <c r="J547">
        <v>3</v>
      </c>
      <c r="K547">
        <v>0.0333</v>
      </c>
      <c r="L547" t="s">
        <v>34</v>
      </c>
      <c r="M547" t="s">
        <v>164</v>
      </c>
      <c r="N547">
        <v>33.33</v>
      </c>
      <c r="O547">
        <v>33.33</v>
      </c>
      <c r="P547">
        <v>0</v>
      </c>
      <c r="Q547">
        <v>0</v>
      </c>
      <c r="R547" t="s">
        <v>344</v>
      </c>
      <c r="S547">
        <v>0.5</v>
      </c>
      <c r="T547">
        <v>1</v>
      </c>
      <c r="U547">
        <v>0</v>
      </c>
      <c r="W547">
        <v>0</v>
      </c>
      <c r="X547">
        <v>33.33</v>
      </c>
      <c r="Z547">
        <v>0</v>
      </c>
      <c r="AA547">
        <v>33.33</v>
      </c>
    </row>
    <row r="548" spans="1:27" ht="15">
      <c r="A548" t="s">
        <v>171</v>
      </c>
      <c r="B548" t="s">
        <v>172</v>
      </c>
      <c r="C548" t="s">
        <v>173</v>
      </c>
      <c r="D548">
        <v>1.25</v>
      </c>
      <c r="E548" t="s">
        <v>29</v>
      </c>
      <c r="F548" t="s">
        <v>30</v>
      </c>
      <c r="G548" t="s">
        <v>31</v>
      </c>
      <c r="H548" t="s">
        <v>32</v>
      </c>
      <c r="I548" t="s">
        <v>33</v>
      </c>
      <c r="J548">
        <v>4</v>
      </c>
      <c r="K548">
        <v>0.025</v>
      </c>
      <c r="L548" t="s">
        <v>34</v>
      </c>
      <c r="M548" t="s">
        <v>35</v>
      </c>
      <c r="N548">
        <v>50</v>
      </c>
      <c r="O548">
        <v>50</v>
      </c>
      <c r="P548">
        <v>0</v>
      </c>
      <c r="Q548">
        <v>0</v>
      </c>
      <c r="S548">
        <v>1</v>
      </c>
      <c r="T548">
        <v>1</v>
      </c>
      <c r="U548">
        <v>0</v>
      </c>
      <c r="V548" t="s">
        <v>36</v>
      </c>
      <c r="W548">
        <v>1</v>
      </c>
      <c r="Y548" t="s">
        <v>35</v>
      </c>
      <c r="Z548">
        <v>50</v>
      </c>
      <c r="AA548">
        <v>50</v>
      </c>
    </row>
    <row r="549" spans="1:27" ht="15">
      <c r="A549" t="s">
        <v>174</v>
      </c>
      <c r="B549" t="s">
        <v>172</v>
      </c>
      <c r="C549" t="s">
        <v>173</v>
      </c>
      <c r="D549">
        <v>0</v>
      </c>
      <c r="E549" t="s">
        <v>38</v>
      </c>
      <c r="F549" t="s">
        <v>39</v>
      </c>
      <c r="G549" t="s">
        <v>31</v>
      </c>
      <c r="H549" t="s">
        <v>32</v>
      </c>
      <c r="I549" t="s">
        <v>33</v>
      </c>
      <c r="J549">
        <v>5</v>
      </c>
      <c r="K549">
        <v>0.025</v>
      </c>
      <c r="L549" t="s">
        <v>34</v>
      </c>
      <c r="M549" t="s">
        <v>35</v>
      </c>
      <c r="N549">
        <v>0</v>
      </c>
      <c r="O549">
        <v>0</v>
      </c>
      <c r="P549">
        <v>0</v>
      </c>
      <c r="Q549">
        <v>0</v>
      </c>
      <c r="S549">
        <v>1</v>
      </c>
      <c r="T549">
        <v>1</v>
      </c>
      <c r="U549">
        <v>0</v>
      </c>
      <c r="V549" t="s">
        <v>84</v>
      </c>
      <c r="W549">
        <v>0</v>
      </c>
      <c r="Y549" t="s">
        <v>35</v>
      </c>
      <c r="Z549">
        <v>50</v>
      </c>
      <c r="AA549">
        <v>0</v>
      </c>
    </row>
    <row r="550" spans="1:27" ht="15">
      <c r="A550" t="s">
        <v>175</v>
      </c>
      <c r="B550" t="s">
        <v>172</v>
      </c>
      <c r="C550" t="s">
        <v>173</v>
      </c>
      <c r="D550">
        <v>1.25</v>
      </c>
      <c r="E550" t="s">
        <v>41</v>
      </c>
      <c r="F550" t="s">
        <v>42</v>
      </c>
      <c r="G550" t="s">
        <v>31</v>
      </c>
      <c r="H550" t="s">
        <v>32</v>
      </c>
      <c r="I550" t="s">
        <v>33</v>
      </c>
      <c r="J550">
        <v>6</v>
      </c>
      <c r="K550">
        <v>0.025</v>
      </c>
      <c r="L550" t="s">
        <v>34</v>
      </c>
      <c r="M550" t="s">
        <v>35</v>
      </c>
      <c r="N550">
        <v>50</v>
      </c>
      <c r="O550">
        <v>50</v>
      </c>
      <c r="P550">
        <v>0</v>
      </c>
      <c r="Q550">
        <v>0</v>
      </c>
      <c r="S550">
        <v>1</v>
      </c>
      <c r="T550">
        <v>1</v>
      </c>
      <c r="U550">
        <v>0</v>
      </c>
      <c r="V550" t="s">
        <v>36</v>
      </c>
      <c r="W550">
        <v>1</v>
      </c>
      <c r="Y550" t="s">
        <v>35</v>
      </c>
      <c r="Z550">
        <v>50</v>
      </c>
      <c r="AA550">
        <v>50</v>
      </c>
    </row>
    <row r="551" spans="1:27" ht="15">
      <c r="A551" t="s">
        <v>176</v>
      </c>
      <c r="B551" t="s">
        <v>172</v>
      </c>
      <c r="C551" t="s">
        <v>173</v>
      </c>
      <c r="D551">
        <v>1.25</v>
      </c>
      <c r="E551" t="s">
        <v>44</v>
      </c>
      <c r="F551" t="s">
        <v>45</v>
      </c>
      <c r="G551" t="s">
        <v>31</v>
      </c>
      <c r="H551" t="s">
        <v>32</v>
      </c>
      <c r="I551" t="s">
        <v>33</v>
      </c>
      <c r="J551">
        <v>7</v>
      </c>
      <c r="K551">
        <v>0.025</v>
      </c>
      <c r="L551" t="s">
        <v>34</v>
      </c>
      <c r="M551" t="s">
        <v>35</v>
      </c>
      <c r="N551">
        <v>50</v>
      </c>
      <c r="O551">
        <v>50</v>
      </c>
      <c r="P551">
        <v>0</v>
      </c>
      <c r="Q551">
        <v>0</v>
      </c>
      <c r="S551">
        <v>1</v>
      </c>
      <c r="T551">
        <v>1</v>
      </c>
      <c r="U551">
        <v>0</v>
      </c>
      <c r="V551" t="s">
        <v>36</v>
      </c>
      <c r="W551">
        <v>1</v>
      </c>
      <c r="Y551" t="s">
        <v>35</v>
      </c>
      <c r="Z551">
        <v>50</v>
      </c>
      <c r="AA551">
        <v>50</v>
      </c>
    </row>
    <row r="552" spans="1:27" ht="15">
      <c r="A552" t="s">
        <v>177</v>
      </c>
      <c r="B552" t="s">
        <v>172</v>
      </c>
      <c r="C552" t="s">
        <v>173</v>
      </c>
      <c r="D552">
        <v>1.25</v>
      </c>
      <c r="E552" t="s">
        <v>47</v>
      </c>
      <c r="F552" t="s">
        <v>48</v>
      </c>
      <c r="G552" t="s">
        <v>31</v>
      </c>
      <c r="H552" t="s">
        <v>32</v>
      </c>
      <c r="I552" t="s">
        <v>33</v>
      </c>
      <c r="J552">
        <v>8</v>
      </c>
      <c r="K552">
        <v>0.025</v>
      </c>
      <c r="L552" t="s">
        <v>34</v>
      </c>
      <c r="M552" t="s">
        <v>35</v>
      </c>
      <c r="N552">
        <v>50</v>
      </c>
      <c r="O552">
        <v>50</v>
      </c>
      <c r="P552">
        <v>0</v>
      </c>
      <c r="Q552">
        <v>0</v>
      </c>
      <c r="S552">
        <v>1</v>
      </c>
      <c r="T552">
        <v>1</v>
      </c>
      <c r="U552">
        <v>0</v>
      </c>
      <c r="V552" t="s">
        <v>36</v>
      </c>
      <c r="W552">
        <v>1</v>
      </c>
      <c r="Y552" t="s">
        <v>35</v>
      </c>
      <c r="Z552">
        <v>50</v>
      </c>
      <c r="AA552">
        <v>50</v>
      </c>
    </row>
    <row r="553" spans="1:27" ht="15">
      <c r="A553" t="s">
        <v>178</v>
      </c>
      <c r="B553" t="s">
        <v>172</v>
      </c>
      <c r="C553" t="s">
        <v>173</v>
      </c>
      <c r="D553">
        <v>0</v>
      </c>
      <c r="E553" t="s">
        <v>50</v>
      </c>
      <c r="F553" t="s">
        <v>51</v>
      </c>
      <c r="G553" t="s">
        <v>31</v>
      </c>
      <c r="H553" t="s">
        <v>52</v>
      </c>
      <c r="I553" t="s">
        <v>53</v>
      </c>
      <c r="J553">
        <v>9</v>
      </c>
      <c r="K553">
        <v>0.0417</v>
      </c>
      <c r="L553" t="s">
        <v>34</v>
      </c>
      <c r="N553">
        <v>0</v>
      </c>
      <c r="O553">
        <v>0</v>
      </c>
      <c r="P553">
        <v>0</v>
      </c>
      <c r="Q553">
        <v>0</v>
      </c>
      <c r="S553">
        <v>1</v>
      </c>
      <c r="T553">
        <v>1</v>
      </c>
      <c r="U553">
        <v>0</v>
      </c>
      <c r="W553">
        <v>0</v>
      </c>
      <c r="X553">
        <v>0</v>
      </c>
      <c r="Z553">
        <v>0</v>
      </c>
      <c r="AA553">
        <v>0</v>
      </c>
    </row>
    <row r="554" spans="1:27" ht="15">
      <c r="A554" t="s">
        <v>179</v>
      </c>
      <c r="B554" t="s">
        <v>172</v>
      </c>
      <c r="C554" t="s">
        <v>173</v>
      </c>
      <c r="D554">
        <v>0</v>
      </c>
      <c r="E554" t="s">
        <v>55</v>
      </c>
      <c r="F554" t="s">
        <v>56</v>
      </c>
      <c r="G554" t="s">
        <v>31</v>
      </c>
      <c r="H554" t="s">
        <v>52</v>
      </c>
      <c r="I554" t="s">
        <v>53</v>
      </c>
      <c r="J554">
        <v>10</v>
      </c>
      <c r="K554">
        <v>0.0417</v>
      </c>
      <c r="L554" t="s">
        <v>34</v>
      </c>
      <c r="M554" t="s">
        <v>114</v>
      </c>
      <c r="N554">
        <v>0</v>
      </c>
      <c r="O554">
        <v>0</v>
      </c>
      <c r="P554">
        <v>0</v>
      </c>
      <c r="Q554">
        <v>0</v>
      </c>
      <c r="S554">
        <v>1</v>
      </c>
      <c r="T554">
        <v>1</v>
      </c>
      <c r="U554">
        <v>0</v>
      </c>
      <c r="W554">
        <v>0</v>
      </c>
      <c r="X554">
        <v>0</v>
      </c>
      <c r="Y554" t="s">
        <v>114</v>
      </c>
      <c r="Z554">
        <v>16.665</v>
      </c>
      <c r="AA554">
        <v>0</v>
      </c>
    </row>
    <row r="555" spans="1:27" ht="15">
      <c r="A555" t="s">
        <v>180</v>
      </c>
      <c r="B555" t="s">
        <v>172</v>
      </c>
      <c r="C555" t="s">
        <v>173</v>
      </c>
      <c r="D555">
        <v>2.085</v>
      </c>
      <c r="E555" t="s">
        <v>58</v>
      </c>
      <c r="F555" t="s">
        <v>59</v>
      </c>
      <c r="G555" t="s">
        <v>31</v>
      </c>
      <c r="H555" t="s">
        <v>52</v>
      </c>
      <c r="I555" t="s">
        <v>53</v>
      </c>
      <c r="J555">
        <v>11</v>
      </c>
      <c r="K555">
        <v>0.0417</v>
      </c>
      <c r="L555" t="s">
        <v>34</v>
      </c>
      <c r="M555" t="s">
        <v>35</v>
      </c>
      <c r="N555">
        <v>50</v>
      </c>
      <c r="O555">
        <v>50</v>
      </c>
      <c r="P555">
        <v>0</v>
      </c>
      <c r="Q555">
        <v>0</v>
      </c>
      <c r="S555">
        <v>1</v>
      </c>
      <c r="T555">
        <v>1</v>
      </c>
      <c r="U555">
        <v>0</v>
      </c>
      <c r="V555" t="s">
        <v>36</v>
      </c>
      <c r="W555">
        <v>1</v>
      </c>
      <c r="Y555" t="s">
        <v>35</v>
      </c>
      <c r="Z555">
        <v>50</v>
      </c>
      <c r="AA555">
        <v>50</v>
      </c>
    </row>
    <row r="556" spans="1:27" ht="15">
      <c r="A556" t="s">
        <v>181</v>
      </c>
      <c r="B556" t="s">
        <v>172</v>
      </c>
      <c r="C556" t="s">
        <v>173</v>
      </c>
      <c r="D556">
        <v>0.543279</v>
      </c>
      <c r="E556" t="s">
        <v>61</v>
      </c>
      <c r="F556" t="s">
        <v>62</v>
      </c>
      <c r="G556" t="s">
        <v>63</v>
      </c>
      <c r="H556" t="s">
        <v>64</v>
      </c>
      <c r="I556" t="s">
        <v>65</v>
      </c>
      <c r="J556">
        <v>12</v>
      </c>
      <c r="K556">
        <v>0.0163</v>
      </c>
      <c r="L556" t="s">
        <v>34</v>
      </c>
      <c r="M556" t="s">
        <v>66</v>
      </c>
      <c r="N556">
        <v>33.33</v>
      </c>
      <c r="O556">
        <v>33.33</v>
      </c>
      <c r="P556">
        <v>0</v>
      </c>
      <c r="Q556">
        <v>0</v>
      </c>
      <c r="S556">
        <v>1</v>
      </c>
      <c r="T556">
        <v>1</v>
      </c>
      <c r="U556">
        <v>0</v>
      </c>
      <c r="V556" t="s">
        <v>36</v>
      </c>
      <c r="W556">
        <v>1</v>
      </c>
      <c r="Y556" t="s">
        <v>66</v>
      </c>
      <c r="Z556">
        <v>33.33</v>
      </c>
      <c r="AA556">
        <v>33.33</v>
      </c>
    </row>
    <row r="557" spans="1:27" ht="15">
      <c r="A557" t="s">
        <v>182</v>
      </c>
      <c r="B557" t="s">
        <v>172</v>
      </c>
      <c r="C557" t="s">
        <v>173</v>
      </c>
      <c r="D557">
        <v>0.543279</v>
      </c>
      <c r="E557" t="s">
        <v>68</v>
      </c>
      <c r="F557" t="s">
        <v>69</v>
      </c>
      <c r="G557" t="s">
        <v>63</v>
      </c>
      <c r="H557" t="s">
        <v>64</v>
      </c>
      <c r="I557" t="s">
        <v>65</v>
      </c>
      <c r="J557">
        <v>13</v>
      </c>
      <c r="K557">
        <v>0.0163</v>
      </c>
      <c r="L557" t="s">
        <v>34</v>
      </c>
      <c r="M557" t="s">
        <v>66</v>
      </c>
      <c r="N557">
        <v>33.33</v>
      </c>
      <c r="O557">
        <v>33.33</v>
      </c>
      <c r="P557">
        <v>0</v>
      </c>
      <c r="Q557">
        <v>0</v>
      </c>
      <c r="S557">
        <v>1</v>
      </c>
      <c r="T557">
        <v>1</v>
      </c>
      <c r="U557">
        <v>0</v>
      </c>
      <c r="V557" t="s">
        <v>36</v>
      </c>
      <c r="W557">
        <v>1</v>
      </c>
      <c r="Y557" t="s">
        <v>66</v>
      </c>
      <c r="Z557">
        <v>33.33</v>
      </c>
      <c r="AA557">
        <v>33.33</v>
      </c>
    </row>
    <row r="558" spans="1:27" ht="15">
      <c r="A558" t="s">
        <v>183</v>
      </c>
      <c r="B558" t="s">
        <v>172</v>
      </c>
      <c r="C558" t="s">
        <v>173</v>
      </c>
      <c r="D558">
        <v>0.543279</v>
      </c>
      <c r="E558" t="s">
        <v>71</v>
      </c>
      <c r="F558" t="s">
        <v>72</v>
      </c>
      <c r="G558" t="s">
        <v>63</v>
      </c>
      <c r="H558" t="s">
        <v>64</v>
      </c>
      <c r="I558" t="s">
        <v>65</v>
      </c>
      <c r="J558">
        <v>14</v>
      </c>
      <c r="K558">
        <v>0.0163</v>
      </c>
      <c r="L558" t="s">
        <v>34</v>
      </c>
      <c r="M558" t="s">
        <v>66</v>
      </c>
      <c r="N558">
        <v>33.33</v>
      </c>
      <c r="O558">
        <v>33.33</v>
      </c>
      <c r="P558">
        <v>0</v>
      </c>
      <c r="Q558">
        <v>0</v>
      </c>
      <c r="S558">
        <v>1</v>
      </c>
      <c r="T558">
        <v>1</v>
      </c>
      <c r="U558">
        <v>0</v>
      </c>
      <c r="V558" t="s">
        <v>36</v>
      </c>
      <c r="W558">
        <v>1</v>
      </c>
      <c r="Y558" t="s">
        <v>66</v>
      </c>
      <c r="Z558">
        <v>33.33</v>
      </c>
      <c r="AA558">
        <v>33.33</v>
      </c>
    </row>
    <row r="559" spans="1:27" ht="15">
      <c r="A559" t="s">
        <v>184</v>
      </c>
      <c r="B559" t="s">
        <v>172</v>
      </c>
      <c r="C559" t="s">
        <v>173</v>
      </c>
      <c r="D559">
        <v>0.543279</v>
      </c>
      <c r="E559" t="s">
        <v>75</v>
      </c>
      <c r="F559" t="s">
        <v>76</v>
      </c>
      <c r="G559" t="s">
        <v>63</v>
      </c>
      <c r="H559" t="s">
        <v>64</v>
      </c>
      <c r="I559" t="s">
        <v>65</v>
      </c>
      <c r="J559">
        <v>15</v>
      </c>
      <c r="K559">
        <v>0.0163</v>
      </c>
      <c r="L559" t="s">
        <v>34</v>
      </c>
      <c r="M559" t="s">
        <v>66</v>
      </c>
      <c r="N559">
        <v>33.33</v>
      </c>
      <c r="O559">
        <v>33.33</v>
      </c>
      <c r="P559">
        <v>0</v>
      </c>
      <c r="Q559">
        <v>0</v>
      </c>
      <c r="S559">
        <v>1</v>
      </c>
      <c r="T559">
        <v>1</v>
      </c>
      <c r="U559">
        <v>0</v>
      </c>
      <c r="V559" t="s">
        <v>36</v>
      </c>
      <c r="W559">
        <v>1</v>
      </c>
      <c r="Y559" t="s">
        <v>66</v>
      </c>
      <c r="Z559">
        <v>33.33</v>
      </c>
      <c r="AA559">
        <v>33.33</v>
      </c>
    </row>
    <row r="560" spans="1:27" ht="15">
      <c r="A560" t="s">
        <v>185</v>
      </c>
      <c r="B560" t="s">
        <v>172</v>
      </c>
      <c r="C560" t="s">
        <v>173</v>
      </c>
      <c r="D560">
        <v>0</v>
      </c>
      <c r="E560" t="s">
        <v>78</v>
      </c>
      <c r="F560" t="s">
        <v>79</v>
      </c>
      <c r="G560" t="s">
        <v>63</v>
      </c>
      <c r="H560" t="s">
        <v>64</v>
      </c>
      <c r="I560" t="s">
        <v>65</v>
      </c>
      <c r="J560">
        <v>16</v>
      </c>
      <c r="K560">
        <v>0.0163</v>
      </c>
      <c r="L560" t="s">
        <v>34</v>
      </c>
      <c r="M560" t="s">
        <v>66</v>
      </c>
      <c r="N560">
        <v>0</v>
      </c>
      <c r="O560">
        <v>0</v>
      </c>
      <c r="P560">
        <v>0</v>
      </c>
      <c r="Q560">
        <v>0</v>
      </c>
      <c r="S560">
        <v>1</v>
      </c>
      <c r="T560">
        <v>1</v>
      </c>
      <c r="U560">
        <v>0</v>
      </c>
      <c r="V560" t="s">
        <v>84</v>
      </c>
      <c r="W560">
        <v>0</v>
      </c>
      <c r="Y560" t="s">
        <v>66</v>
      </c>
      <c r="Z560">
        <v>33.33</v>
      </c>
      <c r="AA560">
        <v>0</v>
      </c>
    </row>
    <row r="561" spans="1:27" ht="15">
      <c r="A561" t="s">
        <v>186</v>
      </c>
      <c r="B561" t="s">
        <v>172</v>
      </c>
      <c r="C561" t="s">
        <v>173</v>
      </c>
      <c r="D561">
        <v>0</v>
      </c>
      <c r="E561" t="s">
        <v>82</v>
      </c>
      <c r="F561" t="s">
        <v>83</v>
      </c>
      <c r="G561" t="s">
        <v>63</v>
      </c>
      <c r="H561" t="s">
        <v>64</v>
      </c>
      <c r="I561" t="s">
        <v>65</v>
      </c>
      <c r="J561">
        <v>17</v>
      </c>
      <c r="K561">
        <v>0.0163</v>
      </c>
      <c r="L561" t="s">
        <v>34</v>
      </c>
      <c r="M561" t="s">
        <v>66</v>
      </c>
      <c r="N561">
        <v>0</v>
      </c>
      <c r="O561">
        <v>0</v>
      </c>
      <c r="P561">
        <v>0</v>
      </c>
      <c r="Q561">
        <v>0</v>
      </c>
      <c r="S561">
        <v>1</v>
      </c>
      <c r="T561">
        <v>1</v>
      </c>
      <c r="U561">
        <v>0</v>
      </c>
      <c r="V561" t="s">
        <v>80</v>
      </c>
      <c r="W561">
        <v>0</v>
      </c>
      <c r="Y561" t="s">
        <v>66</v>
      </c>
      <c r="Z561">
        <v>33.33</v>
      </c>
      <c r="AA561">
        <v>0</v>
      </c>
    </row>
    <row r="562" spans="1:27" ht="15">
      <c r="A562" t="s">
        <v>187</v>
      </c>
      <c r="B562" t="s">
        <v>172</v>
      </c>
      <c r="C562" t="s">
        <v>173</v>
      </c>
      <c r="D562">
        <v>0.543279</v>
      </c>
      <c r="E562" t="s">
        <v>86</v>
      </c>
      <c r="F562" t="s">
        <v>87</v>
      </c>
      <c r="G562" t="s">
        <v>63</v>
      </c>
      <c r="H562" t="s">
        <v>64</v>
      </c>
      <c r="I562" t="s">
        <v>65</v>
      </c>
      <c r="J562">
        <v>18</v>
      </c>
      <c r="K562">
        <v>0.0163</v>
      </c>
      <c r="L562" t="s">
        <v>34</v>
      </c>
      <c r="M562" t="s">
        <v>66</v>
      </c>
      <c r="N562">
        <v>33.33</v>
      </c>
      <c r="O562">
        <v>33.33</v>
      </c>
      <c r="P562">
        <v>0</v>
      </c>
      <c r="Q562">
        <v>0</v>
      </c>
      <c r="S562">
        <v>1</v>
      </c>
      <c r="T562">
        <v>1</v>
      </c>
      <c r="U562">
        <v>0</v>
      </c>
      <c r="V562" t="s">
        <v>36</v>
      </c>
      <c r="W562">
        <v>1</v>
      </c>
      <c r="Y562" t="s">
        <v>66</v>
      </c>
      <c r="Z562">
        <v>33.33</v>
      </c>
      <c r="AA562">
        <v>33.33</v>
      </c>
    </row>
    <row r="563" spans="1:27" ht="15">
      <c r="A563" t="s">
        <v>188</v>
      </c>
      <c r="B563" t="s">
        <v>172</v>
      </c>
      <c r="C563" t="s">
        <v>173</v>
      </c>
      <c r="D563">
        <v>0.543279</v>
      </c>
      <c r="E563" t="s">
        <v>89</v>
      </c>
      <c r="F563" t="s">
        <v>90</v>
      </c>
      <c r="G563" t="s">
        <v>63</v>
      </c>
      <c r="H563" t="s">
        <v>64</v>
      </c>
      <c r="I563" t="s">
        <v>65</v>
      </c>
      <c r="J563">
        <v>19</v>
      </c>
      <c r="K563">
        <v>0.0163</v>
      </c>
      <c r="L563" t="s">
        <v>34</v>
      </c>
      <c r="M563" t="s">
        <v>66</v>
      </c>
      <c r="N563">
        <v>33.33</v>
      </c>
      <c r="O563">
        <v>33.33</v>
      </c>
      <c r="P563">
        <v>0</v>
      </c>
      <c r="Q563">
        <v>0</v>
      </c>
      <c r="S563">
        <v>1</v>
      </c>
      <c r="T563">
        <v>1</v>
      </c>
      <c r="U563">
        <v>0</v>
      </c>
      <c r="V563" t="s">
        <v>36</v>
      </c>
      <c r="W563">
        <v>1</v>
      </c>
      <c r="Y563" t="s">
        <v>66</v>
      </c>
      <c r="Z563">
        <v>33.33</v>
      </c>
      <c r="AA563">
        <v>33.33</v>
      </c>
    </row>
    <row r="564" spans="1:27" ht="15">
      <c r="A564" t="s">
        <v>189</v>
      </c>
      <c r="B564" t="s">
        <v>172</v>
      </c>
      <c r="C564" t="s">
        <v>173</v>
      </c>
      <c r="D564">
        <v>0.619937999999999</v>
      </c>
      <c r="E564" t="s">
        <v>92</v>
      </c>
      <c r="F564" t="s">
        <v>93</v>
      </c>
      <c r="G564" t="s">
        <v>63</v>
      </c>
      <c r="H564" t="s">
        <v>94</v>
      </c>
      <c r="I564" t="s">
        <v>95</v>
      </c>
      <c r="J564">
        <v>20</v>
      </c>
      <c r="K564">
        <v>0.0186</v>
      </c>
      <c r="L564" t="s">
        <v>34</v>
      </c>
      <c r="M564" t="s">
        <v>66</v>
      </c>
      <c r="N564">
        <v>33.33</v>
      </c>
      <c r="O564">
        <v>33.33</v>
      </c>
      <c r="P564">
        <v>0</v>
      </c>
      <c r="Q564">
        <v>0</v>
      </c>
      <c r="S564">
        <v>1</v>
      </c>
      <c r="T564">
        <v>1</v>
      </c>
      <c r="U564">
        <v>0</v>
      </c>
      <c r="V564" t="s">
        <v>36</v>
      </c>
      <c r="W564">
        <v>1</v>
      </c>
      <c r="Y564" t="s">
        <v>66</v>
      </c>
      <c r="Z564">
        <v>33.33</v>
      </c>
      <c r="AA564">
        <v>33.33</v>
      </c>
    </row>
    <row r="565" spans="1:27" ht="15">
      <c r="A565" t="s">
        <v>190</v>
      </c>
      <c r="B565" t="s">
        <v>172</v>
      </c>
      <c r="C565" t="s">
        <v>173</v>
      </c>
      <c r="D565">
        <v>0</v>
      </c>
      <c r="E565" t="s">
        <v>97</v>
      </c>
      <c r="F565" t="s">
        <v>98</v>
      </c>
      <c r="G565" t="s">
        <v>63</v>
      </c>
      <c r="H565" t="s">
        <v>94</v>
      </c>
      <c r="I565" t="s">
        <v>95</v>
      </c>
      <c r="J565">
        <v>21</v>
      </c>
      <c r="K565">
        <v>0.0186</v>
      </c>
      <c r="L565" t="s">
        <v>34</v>
      </c>
      <c r="N565">
        <v>0</v>
      </c>
      <c r="O565">
        <v>0</v>
      </c>
      <c r="P565">
        <v>0</v>
      </c>
      <c r="Q565">
        <v>0</v>
      </c>
      <c r="S565">
        <v>1</v>
      </c>
      <c r="T565">
        <v>1</v>
      </c>
      <c r="U565">
        <v>0</v>
      </c>
      <c r="V565" t="s">
        <v>80</v>
      </c>
      <c r="W565">
        <v>0</v>
      </c>
      <c r="Z565">
        <v>0</v>
      </c>
      <c r="AA565">
        <v>0</v>
      </c>
    </row>
    <row r="566" spans="1:27" ht="15">
      <c r="A566" t="s">
        <v>191</v>
      </c>
      <c r="B566" t="s">
        <v>172</v>
      </c>
      <c r="C566" t="s">
        <v>173</v>
      </c>
      <c r="D566">
        <v>0</v>
      </c>
      <c r="E566" t="s">
        <v>100</v>
      </c>
      <c r="F566" t="s">
        <v>101</v>
      </c>
      <c r="G566" t="s">
        <v>63</v>
      </c>
      <c r="H566" t="s">
        <v>94</v>
      </c>
      <c r="I566" t="s">
        <v>95</v>
      </c>
      <c r="J566">
        <v>22</v>
      </c>
      <c r="K566">
        <v>0.0186</v>
      </c>
      <c r="L566" t="s">
        <v>34</v>
      </c>
      <c r="N566">
        <v>0</v>
      </c>
      <c r="O566">
        <v>0</v>
      </c>
      <c r="P566">
        <v>0</v>
      </c>
      <c r="Q566">
        <v>0</v>
      </c>
      <c r="S566">
        <v>1</v>
      </c>
      <c r="T566">
        <v>1</v>
      </c>
      <c r="U566">
        <v>0</v>
      </c>
      <c r="V566" t="s">
        <v>80</v>
      </c>
      <c r="W566">
        <v>0</v>
      </c>
      <c r="Z566">
        <v>0</v>
      </c>
      <c r="AA566">
        <v>0</v>
      </c>
    </row>
    <row r="567" spans="1:27" ht="15">
      <c r="A567" t="s">
        <v>192</v>
      </c>
      <c r="B567" t="s">
        <v>172</v>
      </c>
      <c r="C567" t="s">
        <v>173</v>
      </c>
      <c r="D567">
        <v>0</v>
      </c>
      <c r="E567" t="s">
        <v>103</v>
      </c>
      <c r="F567" t="s">
        <v>104</v>
      </c>
      <c r="G567" t="s">
        <v>63</v>
      </c>
      <c r="H567" t="s">
        <v>94</v>
      </c>
      <c r="I567" t="s">
        <v>95</v>
      </c>
      <c r="J567">
        <v>23</v>
      </c>
      <c r="K567">
        <v>0.0186</v>
      </c>
      <c r="L567" t="s">
        <v>34</v>
      </c>
      <c r="M567" t="s">
        <v>66</v>
      </c>
      <c r="N567">
        <v>0</v>
      </c>
      <c r="O567">
        <v>0</v>
      </c>
      <c r="P567">
        <v>0</v>
      </c>
      <c r="Q567">
        <v>0</v>
      </c>
      <c r="S567">
        <v>1</v>
      </c>
      <c r="T567">
        <v>1</v>
      </c>
      <c r="U567">
        <v>0</v>
      </c>
      <c r="V567" t="s">
        <v>80</v>
      </c>
      <c r="W567">
        <v>0</v>
      </c>
      <c r="Y567" t="s">
        <v>66</v>
      </c>
      <c r="Z567">
        <v>33.33</v>
      </c>
      <c r="AA567">
        <v>0</v>
      </c>
    </row>
    <row r="568" spans="1:27" ht="15">
      <c r="A568" t="s">
        <v>193</v>
      </c>
      <c r="B568" t="s">
        <v>172</v>
      </c>
      <c r="C568" t="s">
        <v>173</v>
      </c>
      <c r="D568">
        <v>0.619937999999999</v>
      </c>
      <c r="E568" t="s">
        <v>106</v>
      </c>
      <c r="F568" t="s">
        <v>107</v>
      </c>
      <c r="G568" t="s">
        <v>63</v>
      </c>
      <c r="H568" t="s">
        <v>94</v>
      </c>
      <c r="I568" t="s">
        <v>95</v>
      </c>
      <c r="J568">
        <v>24</v>
      </c>
      <c r="K568">
        <v>0.0186</v>
      </c>
      <c r="L568" t="s">
        <v>34</v>
      </c>
      <c r="M568" t="s">
        <v>66</v>
      </c>
      <c r="N568">
        <v>33.33</v>
      </c>
      <c r="O568">
        <v>33.33</v>
      </c>
      <c r="P568">
        <v>0</v>
      </c>
      <c r="Q568">
        <v>0</v>
      </c>
      <c r="S568">
        <v>1</v>
      </c>
      <c r="T568">
        <v>1</v>
      </c>
      <c r="U568">
        <v>0</v>
      </c>
      <c r="V568" t="s">
        <v>36</v>
      </c>
      <c r="W568">
        <v>1</v>
      </c>
      <c r="Y568" t="s">
        <v>66</v>
      </c>
      <c r="Z568">
        <v>33.33</v>
      </c>
      <c r="AA568">
        <v>33.33</v>
      </c>
    </row>
    <row r="569" spans="1:27" ht="15">
      <c r="A569" t="s">
        <v>194</v>
      </c>
      <c r="B569" t="s">
        <v>172</v>
      </c>
      <c r="C569" t="s">
        <v>173</v>
      </c>
      <c r="D569">
        <v>0.619937999999999</v>
      </c>
      <c r="E569" t="s">
        <v>109</v>
      </c>
      <c r="F569" t="s">
        <v>110</v>
      </c>
      <c r="G569" t="s">
        <v>63</v>
      </c>
      <c r="H569" t="s">
        <v>94</v>
      </c>
      <c r="I569" t="s">
        <v>95</v>
      </c>
      <c r="J569">
        <v>25</v>
      </c>
      <c r="K569">
        <v>0.0186</v>
      </c>
      <c r="L569" t="s">
        <v>34</v>
      </c>
      <c r="M569" t="s">
        <v>66</v>
      </c>
      <c r="N569">
        <v>33.33</v>
      </c>
      <c r="O569">
        <v>33.33</v>
      </c>
      <c r="P569">
        <v>0</v>
      </c>
      <c r="Q569">
        <v>0</v>
      </c>
      <c r="S569">
        <v>1</v>
      </c>
      <c r="T569">
        <v>1</v>
      </c>
      <c r="U569">
        <v>0</v>
      </c>
      <c r="V569" t="s">
        <v>36</v>
      </c>
      <c r="W569">
        <v>1</v>
      </c>
      <c r="Y569" t="s">
        <v>66</v>
      </c>
      <c r="Z569">
        <v>33.33</v>
      </c>
      <c r="AA569">
        <v>33.33</v>
      </c>
    </row>
    <row r="570" spans="1:27" ht="15">
      <c r="A570" t="s">
        <v>195</v>
      </c>
      <c r="B570" t="s">
        <v>172</v>
      </c>
      <c r="C570" t="s">
        <v>173</v>
      </c>
      <c r="D570">
        <v>0</v>
      </c>
      <c r="E570" t="s">
        <v>112</v>
      </c>
      <c r="F570" t="s">
        <v>113</v>
      </c>
      <c r="G570" t="s">
        <v>63</v>
      </c>
      <c r="H570" t="s">
        <v>94</v>
      </c>
      <c r="I570" t="s">
        <v>95</v>
      </c>
      <c r="J570">
        <v>26</v>
      </c>
      <c r="K570">
        <v>0.0186</v>
      </c>
      <c r="L570" t="s">
        <v>34</v>
      </c>
      <c r="N570">
        <v>0</v>
      </c>
      <c r="O570">
        <v>0</v>
      </c>
      <c r="P570">
        <v>0</v>
      </c>
      <c r="Q570">
        <v>0</v>
      </c>
      <c r="S570">
        <v>1</v>
      </c>
      <c r="T570">
        <v>1</v>
      </c>
      <c r="U570">
        <v>0</v>
      </c>
      <c r="V570" t="s">
        <v>80</v>
      </c>
      <c r="W570">
        <v>0</v>
      </c>
      <c r="Z570">
        <v>0</v>
      </c>
      <c r="AA570">
        <v>0</v>
      </c>
    </row>
    <row r="571" spans="1:27" ht="15">
      <c r="A571" t="s">
        <v>196</v>
      </c>
      <c r="B571" t="s">
        <v>172</v>
      </c>
      <c r="C571" t="s">
        <v>173</v>
      </c>
      <c r="D571">
        <v>0</v>
      </c>
      <c r="E571" t="s">
        <v>116</v>
      </c>
      <c r="F571" t="s">
        <v>117</v>
      </c>
      <c r="G571" t="s">
        <v>63</v>
      </c>
      <c r="H571" t="s">
        <v>118</v>
      </c>
      <c r="I571" t="s">
        <v>119</v>
      </c>
      <c r="J571">
        <v>27</v>
      </c>
      <c r="K571">
        <v>0.0217</v>
      </c>
      <c r="L571" t="s">
        <v>34</v>
      </c>
      <c r="M571" t="s">
        <v>35</v>
      </c>
      <c r="N571">
        <v>0</v>
      </c>
      <c r="O571">
        <v>0</v>
      </c>
      <c r="P571">
        <v>0</v>
      </c>
      <c r="Q571">
        <v>0</v>
      </c>
      <c r="S571">
        <v>1</v>
      </c>
      <c r="T571">
        <v>1</v>
      </c>
      <c r="U571">
        <v>0</v>
      </c>
      <c r="V571" t="s">
        <v>80</v>
      </c>
      <c r="W571">
        <v>0</v>
      </c>
      <c r="Y571" t="s">
        <v>35</v>
      </c>
      <c r="Z571">
        <v>50</v>
      </c>
      <c r="AA571">
        <v>0</v>
      </c>
    </row>
    <row r="572" spans="1:27" ht="15">
      <c r="A572" t="s">
        <v>197</v>
      </c>
      <c r="B572" t="s">
        <v>172</v>
      </c>
      <c r="C572" t="s">
        <v>173</v>
      </c>
      <c r="D572">
        <v>0</v>
      </c>
      <c r="E572" t="s">
        <v>121</v>
      </c>
      <c r="F572" t="s">
        <v>122</v>
      </c>
      <c r="G572" t="s">
        <v>63</v>
      </c>
      <c r="H572" t="s">
        <v>118</v>
      </c>
      <c r="I572" t="s">
        <v>119</v>
      </c>
      <c r="J572">
        <v>28</v>
      </c>
      <c r="K572">
        <v>0.0217</v>
      </c>
      <c r="L572" t="s">
        <v>34</v>
      </c>
      <c r="M572" t="s">
        <v>35</v>
      </c>
      <c r="N572">
        <v>0</v>
      </c>
      <c r="O572">
        <v>0</v>
      </c>
      <c r="P572">
        <v>0</v>
      </c>
      <c r="Q572">
        <v>0</v>
      </c>
      <c r="S572">
        <v>1</v>
      </c>
      <c r="T572">
        <v>1</v>
      </c>
      <c r="U572">
        <v>0</v>
      </c>
      <c r="V572" t="s">
        <v>84</v>
      </c>
      <c r="W572">
        <v>0</v>
      </c>
      <c r="Y572" t="s">
        <v>35</v>
      </c>
      <c r="Z572">
        <v>50</v>
      </c>
      <c r="AA572">
        <v>0</v>
      </c>
    </row>
    <row r="573" spans="1:27" ht="15">
      <c r="A573" t="s">
        <v>198</v>
      </c>
      <c r="B573" t="s">
        <v>172</v>
      </c>
      <c r="C573" t="s">
        <v>173</v>
      </c>
      <c r="D573">
        <v>0</v>
      </c>
      <c r="E573" t="s">
        <v>124</v>
      </c>
      <c r="F573" t="s">
        <v>125</v>
      </c>
      <c r="G573" t="s">
        <v>63</v>
      </c>
      <c r="H573" t="s">
        <v>118</v>
      </c>
      <c r="I573" t="s">
        <v>119</v>
      </c>
      <c r="J573">
        <v>29</v>
      </c>
      <c r="K573">
        <v>0.0217</v>
      </c>
      <c r="L573" t="s">
        <v>34</v>
      </c>
      <c r="M573" t="s">
        <v>35</v>
      </c>
      <c r="N573">
        <v>0</v>
      </c>
      <c r="O573">
        <v>0</v>
      </c>
      <c r="P573">
        <v>0</v>
      </c>
      <c r="Q573">
        <v>0</v>
      </c>
      <c r="S573">
        <v>1</v>
      </c>
      <c r="T573">
        <v>1</v>
      </c>
      <c r="U573">
        <v>0</v>
      </c>
      <c r="V573" t="s">
        <v>84</v>
      </c>
      <c r="W573">
        <v>0</v>
      </c>
      <c r="Y573" t="s">
        <v>35</v>
      </c>
      <c r="Z573">
        <v>50</v>
      </c>
      <c r="AA573">
        <v>0</v>
      </c>
    </row>
    <row r="574" spans="1:27" ht="15">
      <c r="A574" t="s">
        <v>199</v>
      </c>
      <c r="B574" t="s">
        <v>172</v>
      </c>
      <c r="C574" t="s">
        <v>173</v>
      </c>
      <c r="D574">
        <v>0</v>
      </c>
      <c r="E574" t="s">
        <v>127</v>
      </c>
      <c r="F574" t="s">
        <v>128</v>
      </c>
      <c r="G574" t="s">
        <v>63</v>
      </c>
      <c r="H574" t="s">
        <v>118</v>
      </c>
      <c r="I574" t="s">
        <v>119</v>
      </c>
      <c r="J574">
        <v>30</v>
      </c>
      <c r="K574">
        <v>0.0217</v>
      </c>
      <c r="L574" t="s">
        <v>34</v>
      </c>
      <c r="M574" t="s">
        <v>35</v>
      </c>
      <c r="N574">
        <v>0</v>
      </c>
      <c r="O574">
        <v>0</v>
      </c>
      <c r="P574">
        <v>0</v>
      </c>
      <c r="Q574">
        <v>0</v>
      </c>
      <c r="S574">
        <v>1</v>
      </c>
      <c r="T574">
        <v>1</v>
      </c>
      <c r="U574">
        <v>0</v>
      </c>
      <c r="V574" t="s">
        <v>80</v>
      </c>
      <c r="W574">
        <v>0</v>
      </c>
      <c r="Y574" t="s">
        <v>35</v>
      </c>
      <c r="Z574">
        <v>50</v>
      </c>
      <c r="AA574">
        <v>0</v>
      </c>
    </row>
    <row r="575" spans="1:27" ht="15">
      <c r="A575" t="s">
        <v>200</v>
      </c>
      <c r="B575" t="s">
        <v>172</v>
      </c>
      <c r="C575" t="s">
        <v>173</v>
      </c>
      <c r="D575">
        <v>1.085</v>
      </c>
      <c r="E575" t="s">
        <v>130</v>
      </c>
      <c r="F575" t="s">
        <v>131</v>
      </c>
      <c r="G575" t="s">
        <v>63</v>
      </c>
      <c r="H575" t="s">
        <v>118</v>
      </c>
      <c r="I575" t="s">
        <v>119</v>
      </c>
      <c r="J575">
        <v>31</v>
      </c>
      <c r="K575">
        <v>0.0217</v>
      </c>
      <c r="L575" t="s">
        <v>34</v>
      </c>
      <c r="M575" t="s">
        <v>35</v>
      </c>
      <c r="N575">
        <v>50</v>
      </c>
      <c r="O575">
        <v>50</v>
      </c>
      <c r="P575">
        <v>0</v>
      </c>
      <c r="Q575">
        <v>0</v>
      </c>
      <c r="S575">
        <v>1</v>
      </c>
      <c r="T575">
        <v>1</v>
      </c>
      <c r="U575">
        <v>0</v>
      </c>
      <c r="V575" t="s">
        <v>36</v>
      </c>
      <c r="W575">
        <v>1</v>
      </c>
      <c r="Y575" t="s">
        <v>35</v>
      </c>
      <c r="Z575">
        <v>50</v>
      </c>
      <c r="AA575">
        <v>50</v>
      </c>
    </row>
    <row r="576" spans="1:27" ht="15">
      <c r="A576" t="s">
        <v>201</v>
      </c>
      <c r="B576" t="s">
        <v>172</v>
      </c>
      <c r="C576" t="s">
        <v>173</v>
      </c>
      <c r="D576">
        <v>1.085</v>
      </c>
      <c r="E576" t="s">
        <v>133</v>
      </c>
      <c r="F576" t="s">
        <v>134</v>
      </c>
      <c r="G576" t="s">
        <v>63</v>
      </c>
      <c r="H576" t="s">
        <v>118</v>
      </c>
      <c r="I576" t="s">
        <v>119</v>
      </c>
      <c r="J576">
        <v>32</v>
      </c>
      <c r="K576">
        <v>0.0217</v>
      </c>
      <c r="L576" t="s">
        <v>34</v>
      </c>
      <c r="M576" t="s">
        <v>35</v>
      </c>
      <c r="N576">
        <v>50</v>
      </c>
      <c r="O576">
        <v>50</v>
      </c>
      <c r="P576">
        <v>0</v>
      </c>
      <c r="Q576">
        <v>0</v>
      </c>
      <c r="S576">
        <v>1</v>
      </c>
      <c r="T576">
        <v>1</v>
      </c>
      <c r="U576">
        <v>0</v>
      </c>
      <c r="V576" t="s">
        <v>36</v>
      </c>
      <c r="W576">
        <v>1</v>
      </c>
      <c r="Y576" t="s">
        <v>35</v>
      </c>
      <c r="Z576">
        <v>50</v>
      </c>
      <c r="AA576">
        <v>50</v>
      </c>
    </row>
    <row r="577" spans="1:27" ht="15">
      <c r="A577" t="s">
        <v>202</v>
      </c>
      <c r="B577" t="s">
        <v>172</v>
      </c>
      <c r="C577" t="s">
        <v>173</v>
      </c>
      <c r="D577">
        <v>0</v>
      </c>
      <c r="E577" t="s">
        <v>136</v>
      </c>
      <c r="F577" t="s">
        <v>137</v>
      </c>
      <c r="G577" t="s">
        <v>63</v>
      </c>
      <c r="H577" t="s">
        <v>52</v>
      </c>
      <c r="I577" t="s">
        <v>138</v>
      </c>
      <c r="J577">
        <v>33</v>
      </c>
      <c r="K577">
        <v>0.0325</v>
      </c>
      <c r="L577" t="s">
        <v>34</v>
      </c>
      <c r="N577">
        <v>0</v>
      </c>
      <c r="O577">
        <v>0</v>
      </c>
      <c r="P577">
        <v>0</v>
      </c>
      <c r="Q577">
        <v>0</v>
      </c>
      <c r="S577">
        <v>1</v>
      </c>
      <c r="T577">
        <v>1</v>
      </c>
      <c r="U577">
        <v>0</v>
      </c>
      <c r="V577" t="s">
        <v>80</v>
      </c>
      <c r="W577">
        <v>0</v>
      </c>
      <c r="Z577">
        <v>0</v>
      </c>
      <c r="AA577">
        <v>0</v>
      </c>
    </row>
    <row r="578" spans="1:27" ht="15">
      <c r="A578" t="s">
        <v>203</v>
      </c>
      <c r="B578" t="s">
        <v>172</v>
      </c>
      <c r="C578" t="s">
        <v>173</v>
      </c>
      <c r="D578">
        <v>1.08322499999999</v>
      </c>
      <c r="E578" t="s">
        <v>140</v>
      </c>
      <c r="F578" t="s">
        <v>141</v>
      </c>
      <c r="G578" t="s">
        <v>63</v>
      </c>
      <c r="H578" t="s">
        <v>52</v>
      </c>
      <c r="I578" t="s">
        <v>138</v>
      </c>
      <c r="J578">
        <v>34</v>
      </c>
      <c r="K578">
        <v>0.0325</v>
      </c>
      <c r="L578" t="s">
        <v>34</v>
      </c>
      <c r="M578" t="s">
        <v>66</v>
      </c>
      <c r="N578">
        <v>33.33</v>
      </c>
      <c r="O578">
        <v>33.33</v>
      </c>
      <c r="P578">
        <v>0</v>
      </c>
      <c r="Q578">
        <v>0</v>
      </c>
      <c r="S578">
        <v>1</v>
      </c>
      <c r="T578">
        <v>1</v>
      </c>
      <c r="U578">
        <v>0</v>
      </c>
      <c r="V578" t="s">
        <v>36</v>
      </c>
      <c r="W578">
        <v>1</v>
      </c>
      <c r="Y578" t="s">
        <v>66</v>
      </c>
      <c r="Z578">
        <v>33.33</v>
      </c>
      <c r="AA578">
        <v>33.33</v>
      </c>
    </row>
    <row r="579" spans="1:27" ht="15">
      <c r="A579" t="s">
        <v>204</v>
      </c>
      <c r="B579" t="s">
        <v>172</v>
      </c>
      <c r="C579" t="s">
        <v>173</v>
      </c>
      <c r="D579">
        <v>0</v>
      </c>
      <c r="E579" t="s">
        <v>143</v>
      </c>
      <c r="F579" t="s">
        <v>144</v>
      </c>
      <c r="G579" t="s">
        <v>63</v>
      </c>
      <c r="H579" t="s">
        <v>52</v>
      </c>
      <c r="I579" t="s">
        <v>138</v>
      </c>
      <c r="J579">
        <v>35</v>
      </c>
      <c r="K579">
        <v>0.0325</v>
      </c>
      <c r="L579" t="s">
        <v>34</v>
      </c>
      <c r="N579">
        <v>0</v>
      </c>
      <c r="O579">
        <v>0</v>
      </c>
      <c r="P579">
        <v>0</v>
      </c>
      <c r="Q579">
        <v>0</v>
      </c>
      <c r="S579">
        <v>1</v>
      </c>
      <c r="T579">
        <v>1</v>
      </c>
      <c r="U579">
        <v>0</v>
      </c>
      <c r="V579" t="s">
        <v>80</v>
      </c>
      <c r="W579">
        <v>0</v>
      </c>
      <c r="Z579">
        <v>0</v>
      </c>
      <c r="AA579">
        <v>0</v>
      </c>
    </row>
    <row r="580" spans="1:27" ht="15">
      <c r="A580" t="s">
        <v>205</v>
      </c>
      <c r="B580" t="s">
        <v>172</v>
      </c>
      <c r="C580" t="s">
        <v>173</v>
      </c>
      <c r="D580">
        <v>0</v>
      </c>
      <c r="E580" t="s">
        <v>146</v>
      </c>
      <c r="F580" t="s">
        <v>147</v>
      </c>
      <c r="G580" t="s">
        <v>63</v>
      </c>
      <c r="H580" t="s">
        <v>52</v>
      </c>
      <c r="I580" t="s">
        <v>138</v>
      </c>
      <c r="J580">
        <v>36</v>
      </c>
      <c r="K580">
        <v>0.0325</v>
      </c>
      <c r="L580" t="s">
        <v>34</v>
      </c>
      <c r="N580">
        <v>0</v>
      </c>
      <c r="O580">
        <v>0</v>
      </c>
      <c r="P580">
        <v>0</v>
      </c>
      <c r="Q580">
        <v>0</v>
      </c>
      <c r="S580">
        <v>1</v>
      </c>
      <c r="T580">
        <v>1</v>
      </c>
      <c r="U580">
        <v>0</v>
      </c>
      <c r="V580" t="s">
        <v>80</v>
      </c>
      <c r="W580">
        <v>0</v>
      </c>
      <c r="Z580">
        <v>0</v>
      </c>
      <c r="AA580">
        <v>0</v>
      </c>
    </row>
    <row r="581" spans="1:27" ht="15">
      <c r="A581" t="s">
        <v>206</v>
      </c>
      <c r="B581" t="s">
        <v>172</v>
      </c>
      <c r="C581" t="s">
        <v>173</v>
      </c>
      <c r="D581">
        <v>0</v>
      </c>
      <c r="E581" t="s">
        <v>149</v>
      </c>
      <c r="F581" t="s">
        <v>150</v>
      </c>
      <c r="G581" t="s">
        <v>63</v>
      </c>
      <c r="H581" t="s">
        <v>151</v>
      </c>
      <c r="I581" t="s">
        <v>152</v>
      </c>
      <c r="J581">
        <v>37</v>
      </c>
      <c r="K581">
        <v>0.0433</v>
      </c>
      <c r="L581" t="s">
        <v>34</v>
      </c>
      <c r="M581" t="s">
        <v>66</v>
      </c>
      <c r="N581">
        <v>0</v>
      </c>
      <c r="O581">
        <v>0</v>
      </c>
      <c r="P581">
        <v>0</v>
      </c>
      <c r="Q581">
        <v>0</v>
      </c>
      <c r="S581">
        <v>1</v>
      </c>
      <c r="T581">
        <v>1</v>
      </c>
      <c r="U581">
        <v>0</v>
      </c>
      <c r="V581" t="s">
        <v>84</v>
      </c>
      <c r="W581">
        <v>0</v>
      </c>
      <c r="Y581" t="s">
        <v>66</v>
      </c>
      <c r="Z581">
        <v>33.33</v>
      </c>
      <c r="AA581">
        <v>0</v>
      </c>
    </row>
    <row r="582" spans="1:27" ht="15">
      <c r="A582" t="s">
        <v>207</v>
      </c>
      <c r="B582" t="s">
        <v>172</v>
      </c>
      <c r="C582" t="s">
        <v>173</v>
      </c>
      <c r="D582">
        <v>0</v>
      </c>
      <c r="E582" t="s">
        <v>154</v>
      </c>
      <c r="F582" t="s">
        <v>155</v>
      </c>
      <c r="G582" t="s">
        <v>63</v>
      </c>
      <c r="H582" t="s">
        <v>151</v>
      </c>
      <c r="I582" t="s">
        <v>152</v>
      </c>
      <c r="J582">
        <v>38</v>
      </c>
      <c r="K582">
        <v>0.0433</v>
      </c>
      <c r="L582" t="s">
        <v>34</v>
      </c>
      <c r="M582" t="s">
        <v>35</v>
      </c>
      <c r="N582">
        <v>0</v>
      </c>
      <c r="O582">
        <v>0</v>
      </c>
      <c r="P582">
        <v>0</v>
      </c>
      <c r="Q582">
        <v>0</v>
      </c>
      <c r="S582">
        <v>1</v>
      </c>
      <c r="T582">
        <v>1</v>
      </c>
      <c r="U582">
        <v>0</v>
      </c>
      <c r="V582" t="s">
        <v>80</v>
      </c>
      <c r="W582">
        <v>0</v>
      </c>
      <c r="Y582" t="s">
        <v>35</v>
      </c>
      <c r="Z582">
        <v>50</v>
      </c>
      <c r="AA582">
        <v>0</v>
      </c>
    </row>
    <row r="583" spans="1:27" ht="15">
      <c r="A583" t="s">
        <v>208</v>
      </c>
      <c r="B583" t="s">
        <v>172</v>
      </c>
      <c r="C583" t="s">
        <v>173</v>
      </c>
      <c r="D583">
        <v>0</v>
      </c>
      <c r="E583" t="s">
        <v>157</v>
      </c>
      <c r="F583" t="s">
        <v>158</v>
      </c>
      <c r="G583" t="s">
        <v>63</v>
      </c>
      <c r="H583" t="s">
        <v>151</v>
      </c>
      <c r="I583" t="s">
        <v>152</v>
      </c>
      <c r="J583">
        <v>39</v>
      </c>
      <c r="K583">
        <v>0.0433</v>
      </c>
      <c r="L583" t="s">
        <v>34</v>
      </c>
      <c r="M583" t="s">
        <v>35</v>
      </c>
      <c r="N583">
        <v>0</v>
      </c>
      <c r="O583">
        <v>0</v>
      </c>
      <c r="P583">
        <v>0</v>
      </c>
      <c r="Q583">
        <v>0</v>
      </c>
      <c r="S583">
        <v>1</v>
      </c>
      <c r="T583">
        <v>1</v>
      </c>
      <c r="U583">
        <v>0</v>
      </c>
      <c r="V583" t="s">
        <v>80</v>
      </c>
      <c r="W583">
        <v>0</v>
      </c>
      <c r="Y583" t="s">
        <v>35</v>
      </c>
      <c r="Z583">
        <v>50</v>
      </c>
      <c r="AA583">
        <v>0</v>
      </c>
    </row>
    <row r="584" spans="1:27" ht="15">
      <c r="A584" t="s">
        <v>209</v>
      </c>
      <c r="B584" t="s">
        <v>172</v>
      </c>
      <c r="C584" t="s">
        <v>173</v>
      </c>
      <c r="D584">
        <v>1.109889</v>
      </c>
      <c r="E584" t="s">
        <v>160</v>
      </c>
      <c r="F584" t="s">
        <v>161</v>
      </c>
      <c r="G584" t="s">
        <v>162</v>
      </c>
      <c r="I584" t="s">
        <v>163</v>
      </c>
      <c r="J584">
        <v>1</v>
      </c>
      <c r="K584">
        <v>0.0333</v>
      </c>
      <c r="L584" t="s">
        <v>34</v>
      </c>
      <c r="M584" t="s">
        <v>164</v>
      </c>
      <c r="N584">
        <v>33.33</v>
      </c>
      <c r="O584">
        <v>33.33</v>
      </c>
      <c r="P584">
        <v>0</v>
      </c>
      <c r="Q584">
        <v>0</v>
      </c>
      <c r="S584">
        <v>1</v>
      </c>
      <c r="T584">
        <v>1</v>
      </c>
      <c r="U584">
        <v>0</v>
      </c>
      <c r="W584">
        <v>0</v>
      </c>
      <c r="X584">
        <v>33.33</v>
      </c>
      <c r="Z584">
        <v>0</v>
      </c>
      <c r="AA584">
        <v>33.33</v>
      </c>
    </row>
    <row r="585" spans="1:27" ht="15">
      <c r="A585" t="s">
        <v>210</v>
      </c>
      <c r="B585" t="s">
        <v>172</v>
      </c>
      <c r="C585" t="s">
        <v>173</v>
      </c>
      <c r="D585">
        <v>0</v>
      </c>
      <c r="E585" t="s">
        <v>166</v>
      </c>
      <c r="F585" t="s">
        <v>167</v>
      </c>
      <c r="G585" t="s">
        <v>162</v>
      </c>
      <c r="I585" t="s">
        <v>163</v>
      </c>
      <c r="J585">
        <v>2</v>
      </c>
      <c r="K585">
        <v>0.0333</v>
      </c>
      <c r="L585" t="s">
        <v>34</v>
      </c>
      <c r="M585" t="s">
        <v>164</v>
      </c>
      <c r="N585">
        <v>0</v>
      </c>
      <c r="O585">
        <v>0</v>
      </c>
      <c r="P585">
        <v>0</v>
      </c>
      <c r="Q585">
        <v>0</v>
      </c>
      <c r="S585">
        <v>1</v>
      </c>
      <c r="T585">
        <v>1</v>
      </c>
      <c r="U585">
        <v>0</v>
      </c>
      <c r="W585">
        <v>0</v>
      </c>
      <c r="X585">
        <v>0</v>
      </c>
      <c r="Z585">
        <v>0</v>
      </c>
      <c r="AA585">
        <v>0</v>
      </c>
    </row>
    <row r="586" spans="1:27" ht="15">
      <c r="A586" t="s">
        <v>211</v>
      </c>
      <c r="B586" t="s">
        <v>172</v>
      </c>
      <c r="C586" t="s">
        <v>173</v>
      </c>
      <c r="D586">
        <v>0</v>
      </c>
      <c r="E586" t="s">
        <v>169</v>
      </c>
      <c r="F586" t="s">
        <v>170</v>
      </c>
      <c r="G586" t="s">
        <v>162</v>
      </c>
      <c r="I586" t="s">
        <v>163</v>
      </c>
      <c r="J586">
        <v>3</v>
      </c>
      <c r="K586">
        <v>0.0333</v>
      </c>
      <c r="L586" t="s">
        <v>34</v>
      </c>
      <c r="M586" t="s">
        <v>164</v>
      </c>
      <c r="N586">
        <v>0</v>
      </c>
      <c r="O586">
        <v>0</v>
      </c>
      <c r="P586">
        <v>0</v>
      </c>
      <c r="Q586">
        <v>0</v>
      </c>
      <c r="S586">
        <v>1</v>
      </c>
      <c r="T586">
        <v>1</v>
      </c>
      <c r="U586">
        <v>0</v>
      </c>
      <c r="W586">
        <v>0</v>
      </c>
      <c r="X586">
        <v>0</v>
      </c>
      <c r="Z586">
        <v>0</v>
      </c>
      <c r="AA586">
        <v>0</v>
      </c>
    </row>
    <row r="587" spans="1:27" ht="15">
      <c r="A587" t="s">
        <v>464</v>
      </c>
      <c r="B587" t="s">
        <v>465</v>
      </c>
      <c r="C587" t="s">
        <v>466</v>
      </c>
      <c r="D587">
        <v>2.5</v>
      </c>
      <c r="E587" t="s">
        <v>29</v>
      </c>
      <c r="F587" t="s">
        <v>30</v>
      </c>
      <c r="G587" t="s">
        <v>31</v>
      </c>
      <c r="H587" t="s">
        <v>32</v>
      </c>
      <c r="I587" t="s">
        <v>33</v>
      </c>
      <c r="J587">
        <v>4</v>
      </c>
      <c r="K587">
        <v>0.025</v>
      </c>
      <c r="L587" t="s">
        <v>215</v>
      </c>
      <c r="M587" t="s">
        <v>215</v>
      </c>
      <c r="N587">
        <v>50</v>
      </c>
      <c r="O587">
        <v>100</v>
      </c>
      <c r="P587">
        <v>100</v>
      </c>
      <c r="Q587">
        <v>50</v>
      </c>
      <c r="R587" t="s">
        <v>216</v>
      </c>
      <c r="S587">
        <v>1</v>
      </c>
      <c r="T587">
        <v>1</v>
      </c>
      <c r="U587">
        <v>50</v>
      </c>
      <c r="AA587">
        <v>0</v>
      </c>
    </row>
    <row r="588" spans="1:27" ht="15">
      <c r="A588" t="s">
        <v>467</v>
      </c>
      <c r="B588" t="s">
        <v>465</v>
      </c>
      <c r="C588" t="s">
        <v>466</v>
      </c>
      <c r="D588">
        <v>2.5</v>
      </c>
      <c r="E588" t="s">
        <v>38</v>
      </c>
      <c r="F588" t="s">
        <v>39</v>
      </c>
      <c r="G588" t="s">
        <v>31</v>
      </c>
      <c r="H588" t="s">
        <v>32</v>
      </c>
      <c r="I588" t="s">
        <v>33</v>
      </c>
      <c r="J588">
        <v>5</v>
      </c>
      <c r="K588">
        <v>0.025</v>
      </c>
      <c r="L588" t="s">
        <v>215</v>
      </c>
      <c r="M588" t="s">
        <v>215</v>
      </c>
      <c r="N588">
        <v>50</v>
      </c>
      <c r="O588">
        <v>100</v>
      </c>
      <c r="P588">
        <v>100</v>
      </c>
      <c r="Q588">
        <v>50</v>
      </c>
      <c r="R588" t="s">
        <v>216</v>
      </c>
      <c r="S588">
        <v>1</v>
      </c>
      <c r="T588">
        <v>1</v>
      </c>
      <c r="U588">
        <v>50</v>
      </c>
      <c r="AA588">
        <v>0</v>
      </c>
    </row>
    <row r="589" spans="1:27" ht="15">
      <c r="A589" t="s">
        <v>468</v>
      </c>
      <c r="B589" t="s">
        <v>465</v>
      </c>
      <c r="C589" t="s">
        <v>466</v>
      </c>
      <c r="D589">
        <v>2.5</v>
      </c>
      <c r="E589" t="s">
        <v>41</v>
      </c>
      <c r="F589" t="s">
        <v>42</v>
      </c>
      <c r="G589" t="s">
        <v>31</v>
      </c>
      <c r="H589" t="s">
        <v>32</v>
      </c>
      <c r="I589" t="s">
        <v>33</v>
      </c>
      <c r="J589">
        <v>6</v>
      </c>
      <c r="K589">
        <v>0.025</v>
      </c>
      <c r="L589" t="s">
        <v>215</v>
      </c>
      <c r="M589" t="s">
        <v>215</v>
      </c>
      <c r="N589">
        <v>50</v>
      </c>
      <c r="O589">
        <v>100</v>
      </c>
      <c r="P589">
        <v>100</v>
      </c>
      <c r="Q589">
        <v>50</v>
      </c>
      <c r="R589" t="s">
        <v>216</v>
      </c>
      <c r="S589">
        <v>1</v>
      </c>
      <c r="T589">
        <v>1</v>
      </c>
      <c r="U589">
        <v>50</v>
      </c>
      <c r="AA589">
        <v>0</v>
      </c>
    </row>
    <row r="590" spans="1:27" ht="15">
      <c r="A590" t="s">
        <v>469</v>
      </c>
      <c r="B590" t="s">
        <v>465</v>
      </c>
      <c r="C590" t="s">
        <v>466</v>
      </c>
      <c r="D590">
        <v>2.5</v>
      </c>
      <c r="E590" t="s">
        <v>44</v>
      </c>
      <c r="F590" t="s">
        <v>45</v>
      </c>
      <c r="G590" t="s">
        <v>31</v>
      </c>
      <c r="H590" t="s">
        <v>32</v>
      </c>
      <c r="I590" t="s">
        <v>33</v>
      </c>
      <c r="J590">
        <v>7</v>
      </c>
      <c r="K590">
        <v>0.025</v>
      </c>
      <c r="L590" t="s">
        <v>215</v>
      </c>
      <c r="M590" t="s">
        <v>215</v>
      </c>
      <c r="N590">
        <v>50</v>
      </c>
      <c r="O590">
        <v>100</v>
      </c>
      <c r="P590">
        <v>100</v>
      </c>
      <c r="Q590">
        <v>50</v>
      </c>
      <c r="R590" t="s">
        <v>216</v>
      </c>
      <c r="S590">
        <v>1</v>
      </c>
      <c r="T590">
        <v>1</v>
      </c>
      <c r="U590">
        <v>50</v>
      </c>
      <c r="AA590">
        <v>0</v>
      </c>
    </row>
    <row r="591" spans="1:27" ht="15">
      <c r="A591" t="s">
        <v>470</v>
      </c>
      <c r="B591" t="s">
        <v>465</v>
      </c>
      <c r="C591" t="s">
        <v>466</v>
      </c>
      <c r="D591">
        <v>4.17</v>
      </c>
      <c r="E591" t="s">
        <v>50</v>
      </c>
      <c r="F591" t="s">
        <v>51</v>
      </c>
      <c r="G591" t="s">
        <v>31</v>
      </c>
      <c r="H591" t="s">
        <v>221</v>
      </c>
      <c r="I591" t="s">
        <v>222</v>
      </c>
      <c r="J591">
        <v>9</v>
      </c>
      <c r="K591">
        <v>0.0417</v>
      </c>
      <c r="L591" t="s">
        <v>215</v>
      </c>
      <c r="M591" t="s">
        <v>215</v>
      </c>
      <c r="N591">
        <v>50</v>
      </c>
      <c r="O591">
        <v>100</v>
      </c>
      <c r="P591">
        <v>100</v>
      </c>
      <c r="Q591">
        <v>50</v>
      </c>
      <c r="R591" t="s">
        <v>216</v>
      </c>
      <c r="S591">
        <v>1</v>
      </c>
      <c r="T591">
        <v>1</v>
      </c>
      <c r="U591">
        <v>50</v>
      </c>
      <c r="AA591">
        <v>0</v>
      </c>
    </row>
    <row r="592" spans="1:27" ht="15">
      <c r="A592" t="s">
        <v>471</v>
      </c>
      <c r="B592" t="s">
        <v>465</v>
      </c>
      <c r="C592" t="s">
        <v>466</v>
      </c>
      <c r="D592">
        <v>4.17</v>
      </c>
      <c r="E592" t="s">
        <v>58</v>
      </c>
      <c r="F592" t="s">
        <v>59</v>
      </c>
      <c r="G592" t="s">
        <v>31</v>
      </c>
      <c r="H592" t="s">
        <v>52</v>
      </c>
      <c r="I592" t="s">
        <v>53</v>
      </c>
      <c r="J592">
        <v>11</v>
      </c>
      <c r="K592">
        <v>0.0417</v>
      </c>
      <c r="L592" t="s">
        <v>215</v>
      </c>
      <c r="M592" t="s">
        <v>215</v>
      </c>
      <c r="N592">
        <v>50</v>
      </c>
      <c r="O592">
        <v>100</v>
      </c>
      <c r="P592">
        <v>100</v>
      </c>
      <c r="Q592">
        <v>50</v>
      </c>
      <c r="R592" t="s">
        <v>216</v>
      </c>
      <c r="S592">
        <v>1</v>
      </c>
      <c r="T592">
        <v>1</v>
      </c>
      <c r="U592">
        <v>50</v>
      </c>
      <c r="AA592">
        <v>0</v>
      </c>
    </row>
    <row r="593" spans="1:27" ht="15">
      <c r="A593" t="s">
        <v>472</v>
      </c>
      <c r="B593" t="s">
        <v>465</v>
      </c>
      <c r="C593" t="s">
        <v>466</v>
      </c>
      <c r="D593">
        <v>1.62360784313725</v>
      </c>
      <c r="E593" t="s">
        <v>61</v>
      </c>
      <c r="F593" t="s">
        <v>62</v>
      </c>
      <c r="G593" t="s">
        <v>63</v>
      </c>
      <c r="H593" t="s">
        <v>64</v>
      </c>
      <c r="I593" t="s">
        <v>65</v>
      </c>
      <c r="J593">
        <v>12</v>
      </c>
      <c r="K593">
        <v>0.0163</v>
      </c>
      <c r="L593" t="s">
        <v>215</v>
      </c>
      <c r="M593" t="s">
        <v>215</v>
      </c>
      <c r="N593">
        <v>50</v>
      </c>
      <c r="O593">
        <v>99.6078431373</v>
      </c>
      <c r="P593">
        <v>99.2156862745</v>
      </c>
      <c r="Q593">
        <v>49.6078431373</v>
      </c>
      <c r="R593" t="s">
        <v>216</v>
      </c>
      <c r="S593">
        <v>1</v>
      </c>
      <c r="T593">
        <v>1</v>
      </c>
      <c r="U593">
        <v>49.6078431373</v>
      </c>
      <c r="AA593">
        <v>0</v>
      </c>
    </row>
    <row r="594" spans="1:27" ht="15">
      <c r="A594" t="s">
        <v>473</v>
      </c>
      <c r="B594" t="s">
        <v>465</v>
      </c>
      <c r="C594" t="s">
        <v>466</v>
      </c>
      <c r="D594">
        <v>1.62999999999999</v>
      </c>
      <c r="E594" t="s">
        <v>68</v>
      </c>
      <c r="F594" t="s">
        <v>69</v>
      </c>
      <c r="G594" t="s">
        <v>63</v>
      </c>
      <c r="H594" t="s">
        <v>64</v>
      </c>
      <c r="I594" t="s">
        <v>65</v>
      </c>
      <c r="J594">
        <v>13</v>
      </c>
      <c r="K594">
        <v>0.0163</v>
      </c>
      <c r="L594" t="s">
        <v>215</v>
      </c>
      <c r="M594" t="s">
        <v>215</v>
      </c>
      <c r="N594">
        <v>50</v>
      </c>
      <c r="O594">
        <v>100</v>
      </c>
      <c r="P594">
        <v>100</v>
      </c>
      <c r="Q594">
        <v>50</v>
      </c>
      <c r="R594" t="s">
        <v>216</v>
      </c>
      <c r="S594">
        <v>1</v>
      </c>
      <c r="T594">
        <v>1</v>
      </c>
      <c r="U594">
        <v>50</v>
      </c>
      <c r="AA594">
        <v>0</v>
      </c>
    </row>
    <row r="595" spans="1:27" ht="15">
      <c r="A595" t="s">
        <v>474</v>
      </c>
      <c r="B595" t="s">
        <v>465</v>
      </c>
      <c r="C595" t="s">
        <v>466</v>
      </c>
      <c r="D595">
        <v>1.62999999999999</v>
      </c>
      <c r="E595" t="s">
        <v>71</v>
      </c>
      <c r="F595" t="s">
        <v>72</v>
      </c>
      <c r="G595" t="s">
        <v>63</v>
      </c>
      <c r="H595" t="s">
        <v>64</v>
      </c>
      <c r="I595" t="s">
        <v>65</v>
      </c>
      <c r="J595">
        <v>14</v>
      </c>
      <c r="K595">
        <v>0.0163</v>
      </c>
      <c r="L595" t="s">
        <v>215</v>
      </c>
      <c r="M595" t="s">
        <v>215</v>
      </c>
      <c r="N595">
        <v>50</v>
      </c>
      <c r="O595">
        <v>100</v>
      </c>
      <c r="P595">
        <v>100</v>
      </c>
      <c r="Q595">
        <v>50</v>
      </c>
      <c r="R595" t="s">
        <v>216</v>
      </c>
      <c r="S595">
        <v>1</v>
      </c>
      <c r="T595">
        <v>1</v>
      </c>
      <c r="U595">
        <v>50</v>
      </c>
      <c r="AA595">
        <v>0</v>
      </c>
    </row>
    <row r="596" spans="1:27" ht="15">
      <c r="A596" t="s">
        <v>475</v>
      </c>
      <c r="B596" t="s">
        <v>465</v>
      </c>
      <c r="C596" t="s">
        <v>466</v>
      </c>
      <c r="D596">
        <v>1.4968093385214</v>
      </c>
      <c r="E596" t="s">
        <v>75</v>
      </c>
      <c r="F596" t="s">
        <v>76</v>
      </c>
      <c r="G596" t="s">
        <v>63</v>
      </c>
      <c r="H596" t="s">
        <v>64</v>
      </c>
      <c r="I596" t="s">
        <v>65</v>
      </c>
      <c r="J596">
        <v>15</v>
      </c>
      <c r="K596">
        <v>0.0163</v>
      </c>
      <c r="L596" t="s">
        <v>215</v>
      </c>
      <c r="M596" t="s">
        <v>215</v>
      </c>
      <c r="N596">
        <v>50</v>
      </c>
      <c r="O596">
        <v>91.8287937743</v>
      </c>
      <c r="P596">
        <v>83.6575875486</v>
      </c>
      <c r="Q596">
        <v>41.8287937743</v>
      </c>
      <c r="R596" t="s">
        <v>216</v>
      </c>
      <c r="S596">
        <v>1</v>
      </c>
      <c r="T596">
        <v>1</v>
      </c>
      <c r="U596">
        <v>41.8287937743</v>
      </c>
      <c r="AA596">
        <v>0</v>
      </c>
    </row>
    <row r="597" spans="1:27" ht="15">
      <c r="A597" t="s">
        <v>476</v>
      </c>
      <c r="B597" t="s">
        <v>465</v>
      </c>
      <c r="C597" t="s">
        <v>466</v>
      </c>
      <c r="D597">
        <v>1.62524319066147</v>
      </c>
      <c r="E597" t="s">
        <v>78</v>
      </c>
      <c r="F597" t="s">
        <v>79</v>
      </c>
      <c r="G597" t="s">
        <v>63</v>
      </c>
      <c r="H597" t="s">
        <v>64</v>
      </c>
      <c r="I597" t="s">
        <v>65</v>
      </c>
      <c r="J597">
        <v>16</v>
      </c>
      <c r="K597">
        <v>0.0163</v>
      </c>
      <c r="L597" t="s">
        <v>215</v>
      </c>
      <c r="M597" t="s">
        <v>215</v>
      </c>
      <c r="N597">
        <v>50</v>
      </c>
      <c r="O597">
        <v>99.7081712062</v>
      </c>
      <c r="P597">
        <v>99.4163424125</v>
      </c>
      <c r="Q597">
        <v>49.7081712062</v>
      </c>
      <c r="R597" t="s">
        <v>216</v>
      </c>
      <c r="S597">
        <v>1</v>
      </c>
      <c r="T597">
        <v>1</v>
      </c>
      <c r="U597">
        <v>49.7081712062</v>
      </c>
      <c r="AA597">
        <v>0</v>
      </c>
    </row>
    <row r="598" spans="1:27" ht="15">
      <c r="A598" t="s">
        <v>477</v>
      </c>
      <c r="B598" t="s">
        <v>465</v>
      </c>
      <c r="C598" t="s">
        <v>466</v>
      </c>
      <c r="D598">
        <v>1.62999999999999</v>
      </c>
      <c r="E598" t="s">
        <v>82</v>
      </c>
      <c r="F598" t="s">
        <v>83</v>
      </c>
      <c r="G598" t="s">
        <v>63</v>
      </c>
      <c r="H598" t="s">
        <v>64</v>
      </c>
      <c r="I598" t="s">
        <v>65</v>
      </c>
      <c r="J598">
        <v>17</v>
      </c>
      <c r="K598">
        <v>0.0163</v>
      </c>
      <c r="L598" t="s">
        <v>215</v>
      </c>
      <c r="M598" t="s">
        <v>215</v>
      </c>
      <c r="N598">
        <v>50</v>
      </c>
      <c r="O598">
        <v>100</v>
      </c>
      <c r="P598">
        <v>100</v>
      </c>
      <c r="Q598">
        <v>50</v>
      </c>
      <c r="R598" t="s">
        <v>216</v>
      </c>
      <c r="S598">
        <v>1</v>
      </c>
      <c r="T598">
        <v>1</v>
      </c>
      <c r="U598">
        <v>50</v>
      </c>
      <c r="AA598">
        <v>0</v>
      </c>
    </row>
    <row r="599" spans="1:27" ht="15">
      <c r="A599" t="s">
        <v>478</v>
      </c>
      <c r="B599" t="s">
        <v>465</v>
      </c>
      <c r="C599" t="s">
        <v>466</v>
      </c>
      <c r="D599">
        <v>1.62999999999999</v>
      </c>
      <c r="E599" t="s">
        <v>86</v>
      </c>
      <c r="F599" t="s">
        <v>87</v>
      </c>
      <c r="G599" t="s">
        <v>63</v>
      </c>
      <c r="H599" t="s">
        <v>64</v>
      </c>
      <c r="I599" t="s">
        <v>65</v>
      </c>
      <c r="J599">
        <v>18</v>
      </c>
      <c r="K599">
        <v>0.0163</v>
      </c>
      <c r="L599" t="s">
        <v>215</v>
      </c>
      <c r="M599" t="s">
        <v>215</v>
      </c>
      <c r="N599">
        <v>50</v>
      </c>
      <c r="O599">
        <v>100</v>
      </c>
      <c r="P599">
        <v>100</v>
      </c>
      <c r="Q599">
        <v>50</v>
      </c>
      <c r="R599" t="s">
        <v>216</v>
      </c>
      <c r="S599">
        <v>1</v>
      </c>
      <c r="T599">
        <v>1</v>
      </c>
      <c r="U599">
        <v>50</v>
      </c>
      <c r="AA599">
        <v>0</v>
      </c>
    </row>
    <row r="600" spans="1:27" ht="15">
      <c r="A600" t="s">
        <v>479</v>
      </c>
      <c r="B600" t="s">
        <v>465</v>
      </c>
      <c r="C600" t="s">
        <v>466</v>
      </c>
      <c r="D600">
        <v>1.62999999999999</v>
      </c>
      <c r="E600" t="s">
        <v>89</v>
      </c>
      <c r="F600" t="s">
        <v>90</v>
      </c>
      <c r="G600" t="s">
        <v>63</v>
      </c>
      <c r="H600" t="s">
        <v>64</v>
      </c>
      <c r="I600" t="s">
        <v>65</v>
      </c>
      <c r="J600">
        <v>19</v>
      </c>
      <c r="K600">
        <v>0.0163</v>
      </c>
      <c r="L600" t="s">
        <v>215</v>
      </c>
      <c r="M600" t="s">
        <v>215</v>
      </c>
      <c r="N600">
        <v>50</v>
      </c>
      <c r="O600">
        <v>100</v>
      </c>
      <c r="P600">
        <v>100</v>
      </c>
      <c r="Q600">
        <v>50</v>
      </c>
      <c r="R600" t="s">
        <v>216</v>
      </c>
      <c r="S600">
        <v>1</v>
      </c>
      <c r="T600">
        <v>1</v>
      </c>
      <c r="U600">
        <v>50</v>
      </c>
      <c r="AA600">
        <v>0</v>
      </c>
    </row>
    <row r="601" spans="1:27" ht="15">
      <c r="A601" t="s">
        <v>480</v>
      </c>
      <c r="B601" t="s">
        <v>465</v>
      </c>
      <c r="C601" t="s">
        <v>466</v>
      </c>
      <c r="D601">
        <v>1.85999999999999</v>
      </c>
      <c r="E601" t="s">
        <v>92</v>
      </c>
      <c r="F601" t="s">
        <v>93</v>
      </c>
      <c r="G601" t="s">
        <v>63</v>
      </c>
      <c r="H601" t="s">
        <v>94</v>
      </c>
      <c r="I601" t="s">
        <v>95</v>
      </c>
      <c r="J601">
        <v>20</v>
      </c>
      <c r="K601">
        <v>0.0186</v>
      </c>
      <c r="L601" t="s">
        <v>215</v>
      </c>
      <c r="M601" t="s">
        <v>215</v>
      </c>
      <c r="N601">
        <v>50</v>
      </c>
      <c r="O601">
        <v>100</v>
      </c>
      <c r="P601">
        <v>100</v>
      </c>
      <c r="Q601">
        <v>50</v>
      </c>
      <c r="R601" t="s">
        <v>216</v>
      </c>
      <c r="S601">
        <v>1</v>
      </c>
      <c r="T601">
        <v>1</v>
      </c>
      <c r="U601">
        <v>50</v>
      </c>
      <c r="AA601">
        <v>0</v>
      </c>
    </row>
    <row r="602" spans="1:27" ht="15">
      <c r="A602" t="s">
        <v>481</v>
      </c>
      <c r="B602" t="s">
        <v>465</v>
      </c>
      <c r="C602" t="s">
        <v>466</v>
      </c>
      <c r="D602">
        <v>1.85999999999999</v>
      </c>
      <c r="E602" t="s">
        <v>97</v>
      </c>
      <c r="F602" t="s">
        <v>98</v>
      </c>
      <c r="G602" t="s">
        <v>63</v>
      </c>
      <c r="H602" t="s">
        <v>94</v>
      </c>
      <c r="I602" t="s">
        <v>95</v>
      </c>
      <c r="J602">
        <v>21</v>
      </c>
      <c r="K602">
        <v>0.0186</v>
      </c>
      <c r="L602" t="s">
        <v>215</v>
      </c>
      <c r="M602" t="s">
        <v>215</v>
      </c>
      <c r="N602">
        <v>50</v>
      </c>
      <c r="O602">
        <v>100</v>
      </c>
      <c r="P602">
        <v>100</v>
      </c>
      <c r="Q602">
        <v>50</v>
      </c>
      <c r="R602" t="s">
        <v>216</v>
      </c>
      <c r="S602">
        <v>1</v>
      </c>
      <c r="T602">
        <v>1</v>
      </c>
      <c r="U602">
        <v>50</v>
      </c>
      <c r="AA602">
        <v>0</v>
      </c>
    </row>
    <row r="603" spans="1:27" ht="15">
      <c r="A603" t="s">
        <v>482</v>
      </c>
      <c r="B603" t="s">
        <v>465</v>
      </c>
      <c r="C603" t="s">
        <v>466</v>
      </c>
      <c r="D603">
        <v>1.85999999999999</v>
      </c>
      <c r="E603" t="s">
        <v>100</v>
      </c>
      <c r="F603" t="s">
        <v>101</v>
      </c>
      <c r="G603" t="s">
        <v>63</v>
      </c>
      <c r="H603" t="s">
        <v>94</v>
      </c>
      <c r="I603" t="s">
        <v>95</v>
      </c>
      <c r="J603">
        <v>22</v>
      </c>
      <c r="K603">
        <v>0.0186</v>
      </c>
      <c r="L603" t="s">
        <v>215</v>
      </c>
      <c r="M603" t="s">
        <v>215</v>
      </c>
      <c r="N603">
        <v>50</v>
      </c>
      <c r="O603">
        <v>100</v>
      </c>
      <c r="P603">
        <v>100</v>
      </c>
      <c r="Q603">
        <v>50</v>
      </c>
      <c r="R603" t="s">
        <v>216</v>
      </c>
      <c r="S603">
        <v>1</v>
      </c>
      <c r="T603">
        <v>1</v>
      </c>
      <c r="U603">
        <v>50</v>
      </c>
      <c r="AA603">
        <v>0</v>
      </c>
    </row>
    <row r="604" spans="1:27" ht="15">
      <c r="A604" t="s">
        <v>483</v>
      </c>
      <c r="B604" t="s">
        <v>465</v>
      </c>
      <c r="C604" t="s">
        <v>466</v>
      </c>
      <c r="D604">
        <v>1.85999999999999</v>
      </c>
      <c r="E604" t="s">
        <v>103</v>
      </c>
      <c r="F604" t="s">
        <v>104</v>
      </c>
      <c r="G604" t="s">
        <v>63</v>
      </c>
      <c r="H604" t="s">
        <v>94</v>
      </c>
      <c r="I604" t="s">
        <v>95</v>
      </c>
      <c r="J604">
        <v>23</v>
      </c>
      <c r="K604">
        <v>0.0186</v>
      </c>
      <c r="L604" t="s">
        <v>215</v>
      </c>
      <c r="M604" t="s">
        <v>215</v>
      </c>
      <c r="N604">
        <v>50</v>
      </c>
      <c r="O604">
        <v>100</v>
      </c>
      <c r="P604">
        <v>100</v>
      </c>
      <c r="Q604">
        <v>50</v>
      </c>
      <c r="R604" t="s">
        <v>216</v>
      </c>
      <c r="S604">
        <v>1</v>
      </c>
      <c r="T604">
        <v>1</v>
      </c>
      <c r="U604">
        <v>50</v>
      </c>
      <c r="AA604">
        <v>0</v>
      </c>
    </row>
    <row r="605" spans="1:27" ht="15">
      <c r="A605" t="s">
        <v>484</v>
      </c>
      <c r="B605" t="s">
        <v>465</v>
      </c>
      <c r="C605" t="s">
        <v>466</v>
      </c>
      <c r="D605">
        <v>1.85999999999999</v>
      </c>
      <c r="E605" t="s">
        <v>106</v>
      </c>
      <c r="F605" t="s">
        <v>107</v>
      </c>
      <c r="G605" t="s">
        <v>63</v>
      </c>
      <c r="H605" t="s">
        <v>94</v>
      </c>
      <c r="I605" t="s">
        <v>95</v>
      </c>
      <c r="J605">
        <v>24</v>
      </c>
      <c r="K605">
        <v>0.0186</v>
      </c>
      <c r="L605" t="s">
        <v>215</v>
      </c>
      <c r="M605" t="s">
        <v>215</v>
      </c>
      <c r="N605">
        <v>50</v>
      </c>
      <c r="O605">
        <v>100</v>
      </c>
      <c r="P605">
        <v>100</v>
      </c>
      <c r="Q605">
        <v>50</v>
      </c>
      <c r="R605" t="s">
        <v>216</v>
      </c>
      <c r="S605">
        <v>1</v>
      </c>
      <c r="T605">
        <v>1</v>
      </c>
      <c r="U605">
        <v>50</v>
      </c>
      <c r="AA605">
        <v>0</v>
      </c>
    </row>
    <row r="606" spans="1:27" ht="15">
      <c r="A606" t="s">
        <v>485</v>
      </c>
      <c r="B606" t="s">
        <v>465</v>
      </c>
      <c r="C606" t="s">
        <v>466</v>
      </c>
      <c r="D606">
        <v>1.39499999999999</v>
      </c>
      <c r="E606" t="s">
        <v>109</v>
      </c>
      <c r="F606" t="s">
        <v>110</v>
      </c>
      <c r="G606" t="s">
        <v>63</v>
      </c>
      <c r="H606" t="s">
        <v>94</v>
      </c>
      <c r="I606" t="s">
        <v>95</v>
      </c>
      <c r="J606">
        <v>25</v>
      </c>
      <c r="K606">
        <v>0.0186</v>
      </c>
      <c r="L606" t="s">
        <v>215</v>
      </c>
      <c r="M606" t="s">
        <v>215</v>
      </c>
      <c r="N606">
        <v>50</v>
      </c>
      <c r="O606">
        <v>75</v>
      </c>
      <c r="P606">
        <v>50</v>
      </c>
      <c r="Q606">
        <v>25</v>
      </c>
      <c r="R606" t="s">
        <v>216</v>
      </c>
      <c r="S606">
        <v>1</v>
      </c>
      <c r="T606">
        <v>1</v>
      </c>
      <c r="U606">
        <v>25</v>
      </c>
      <c r="AA606">
        <v>0</v>
      </c>
    </row>
    <row r="607" spans="1:27" ht="15">
      <c r="A607" t="s">
        <v>486</v>
      </c>
      <c r="B607" t="s">
        <v>465</v>
      </c>
      <c r="C607" t="s">
        <v>466</v>
      </c>
      <c r="D607">
        <v>1.84905882352941</v>
      </c>
      <c r="E607" t="s">
        <v>112</v>
      </c>
      <c r="F607" t="s">
        <v>113</v>
      </c>
      <c r="G607" t="s">
        <v>63</v>
      </c>
      <c r="H607" t="s">
        <v>94</v>
      </c>
      <c r="I607" t="s">
        <v>95</v>
      </c>
      <c r="J607">
        <v>26</v>
      </c>
      <c r="K607">
        <v>0.0186</v>
      </c>
      <c r="L607" t="s">
        <v>215</v>
      </c>
      <c r="M607" t="s">
        <v>215</v>
      </c>
      <c r="N607">
        <v>50</v>
      </c>
      <c r="O607">
        <v>99.4117647059</v>
      </c>
      <c r="P607">
        <v>98.8235294118</v>
      </c>
      <c r="Q607">
        <v>49.4117647059</v>
      </c>
      <c r="R607" t="s">
        <v>216</v>
      </c>
      <c r="S607">
        <v>1</v>
      </c>
      <c r="T607">
        <v>1</v>
      </c>
      <c r="U607">
        <v>49.4117647059</v>
      </c>
      <c r="AA607">
        <v>0</v>
      </c>
    </row>
    <row r="608" spans="1:27" ht="15">
      <c r="A608" t="s">
        <v>487</v>
      </c>
      <c r="B608" t="s">
        <v>465</v>
      </c>
      <c r="C608" t="s">
        <v>466</v>
      </c>
      <c r="D608">
        <v>2.3359375</v>
      </c>
      <c r="E608" t="s">
        <v>136</v>
      </c>
      <c r="F608" t="s">
        <v>137</v>
      </c>
      <c r="G608" t="s">
        <v>63</v>
      </c>
      <c r="H608" t="s">
        <v>52</v>
      </c>
      <c r="I608" t="s">
        <v>138</v>
      </c>
      <c r="J608">
        <v>33</v>
      </c>
      <c r="K608">
        <v>0.0325</v>
      </c>
      <c r="L608" t="s">
        <v>215</v>
      </c>
      <c r="M608" t="s">
        <v>215</v>
      </c>
      <c r="N608">
        <v>50</v>
      </c>
      <c r="O608">
        <v>71.875</v>
      </c>
      <c r="P608">
        <v>43.75</v>
      </c>
      <c r="Q608">
        <v>21.875</v>
      </c>
      <c r="R608" t="s">
        <v>216</v>
      </c>
      <c r="S608">
        <v>1</v>
      </c>
      <c r="T608">
        <v>1</v>
      </c>
      <c r="U608">
        <v>21.875</v>
      </c>
      <c r="AA608">
        <v>0</v>
      </c>
    </row>
    <row r="609" spans="1:27" ht="15">
      <c r="A609" t="s">
        <v>488</v>
      </c>
      <c r="B609" t="s">
        <v>465</v>
      </c>
      <c r="C609" t="s">
        <v>466</v>
      </c>
      <c r="D609">
        <v>3.24999999999999</v>
      </c>
      <c r="E609" t="s">
        <v>140</v>
      </c>
      <c r="F609" t="s">
        <v>141</v>
      </c>
      <c r="G609" t="s">
        <v>63</v>
      </c>
      <c r="H609" t="s">
        <v>52</v>
      </c>
      <c r="I609" t="s">
        <v>138</v>
      </c>
      <c r="J609">
        <v>34</v>
      </c>
      <c r="K609">
        <v>0.0325</v>
      </c>
      <c r="L609" t="s">
        <v>215</v>
      </c>
      <c r="M609" t="s">
        <v>215</v>
      </c>
      <c r="N609">
        <v>50</v>
      </c>
      <c r="O609">
        <v>100</v>
      </c>
      <c r="P609">
        <v>100</v>
      </c>
      <c r="Q609">
        <v>50</v>
      </c>
      <c r="R609" t="s">
        <v>216</v>
      </c>
      <c r="S609">
        <v>1</v>
      </c>
      <c r="T609">
        <v>1</v>
      </c>
      <c r="U609">
        <v>50</v>
      </c>
      <c r="AA609">
        <v>0</v>
      </c>
    </row>
    <row r="610" spans="1:27" ht="15">
      <c r="A610" t="s">
        <v>489</v>
      </c>
      <c r="B610" t="s">
        <v>465</v>
      </c>
      <c r="C610" t="s">
        <v>466</v>
      </c>
      <c r="D610">
        <v>3.21813725490196</v>
      </c>
      <c r="E610" t="s">
        <v>143</v>
      </c>
      <c r="F610" t="s">
        <v>144</v>
      </c>
      <c r="G610" t="s">
        <v>63</v>
      </c>
      <c r="H610" t="s">
        <v>52</v>
      </c>
      <c r="I610" t="s">
        <v>138</v>
      </c>
      <c r="J610">
        <v>35</v>
      </c>
      <c r="K610">
        <v>0.0325</v>
      </c>
      <c r="L610" t="s">
        <v>215</v>
      </c>
      <c r="M610" t="s">
        <v>215</v>
      </c>
      <c r="N610">
        <v>50</v>
      </c>
      <c r="O610">
        <v>99.0196078431</v>
      </c>
      <c r="P610">
        <v>98.0392156863</v>
      </c>
      <c r="Q610">
        <v>49.0196078431</v>
      </c>
      <c r="R610" t="s">
        <v>216</v>
      </c>
      <c r="S610">
        <v>1</v>
      </c>
      <c r="T610">
        <v>1</v>
      </c>
      <c r="U610">
        <v>49.0196078431</v>
      </c>
      <c r="AA610">
        <v>0</v>
      </c>
    </row>
    <row r="611" spans="1:27" ht="15">
      <c r="A611" t="s">
        <v>490</v>
      </c>
      <c r="B611" t="s">
        <v>465</v>
      </c>
      <c r="C611" t="s">
        <v>466</v>
      </c>
      <c r="D611">
        <v>1.085</v>
      </c>
      <c r="E611" t="s">
        <v>133</v>
      </c>
      <c r="F611" t="s">
        <v>134</v>
      </c>
      <c r="G611" t="s">
        <v>63</v>
      </c>
      <c r="H611" t="s">
        <v>118</v>
      </c>
      <c r="I611" t="s">
        <v>119</v>
      </c>
      <c r="J611">
        <v>32</v>
      </c>
      <c r="K611">
        <v>0.0217</v>
      </c>
      <c r="L611" t="s">
        <v>34</v>
      </c>
      <c r="M611" t="s">
        <v>35</v>
      </c>
      <c r="N611">
        <v>50</v>
      </c>
      <c r="O611">
        <v>50</v>
      </c>
      <c r="P611">
        <v>0</v>
      </c>
      <c r="Q611">
        <v>0</v>
      </c>
      <c r="R611" t="s">
        <v>216</v>
      </c>
      <c r="S611">
        <v>1</v>
      </c>
      <c r="T611">
        <v>1</v>
      </c>
      <c r="U611">
        <v>0</v>
      </c>
      <c r="V611" t="s">
        <v>36</v>
      </c>
      <c r="W611">
        <v>1</v>
      </c>
      <c r="Y611" t="s">
        <v>35</v>
      </c>
      <c r="Z611">
        <v>50</v>
      </c>
      <c r="AA611">
        <v>50</v>
      </c>
    </row>
    <row r="612" spans="1:27" ht="15">
      <c r="A612" t="s">
        <v>491</v>
      </c>
      <c r="B612" t="s">
        <v>465</v>
      </c>
      <c r="C612" t="s">
        <v>466</v>
      </c>
      <c r="D612">
        <v>0</v>
      </c>
      <c r="E612" t="s">
        <v>146</v>
      </c>
      <c r="F612" t="s">
        <v>147</v>
      </c>
      <c r="G612" t="s">
        <v>63</v>
      </c>
      <c r="H612" t="s">
        <v>52</v>
      </c>
      <c r="I612" t="s">
        <v>138</v>
      </c>
      <c r="J612">
        <v>36</v>
      </c>
      <c r="K612">
        <v>0.0325</v>
      </c>
      <c r="L612" t="s">
        <v>34</v>
      </c>
      <c r="N612">
        <v>0</v>
      </c>
      <c r="O612">
        <v>0</v>
      </c>
      <c r="P612">
        <v>0</v>
      </c>
      <c r="Q612">
        <v>0</v>
      </c>
      <c r="R612" t="s">
        <v>216</v>
      </c>
      <c r="S612">
        <v>1</v>
      </c>
      <c r="T612">
        <v>1</v>
      </c>
      <c r="U612">
        <v>0</v>
      </c>
      <c r="V612" t="s">
        <v>80</v>
      </c>
      <c r="W612">
        <v>0</v>
      </c>
      <c r="Z612">
        <v>0</v>
      </c>
      <c r="AA612">
        <v>0</v>
      </c>
    </row>
    <row r="613" spans="1:27" ht="15">
      <c r="A613" t="s">
        <v>492</v>
      </c>
      <c r="B613" t="s">
        <v>465</v>
      </c>
      <c r="C613" t="s">
        <v>466</v>
      </c>
      <c r="D613">
        <v>0</v>
      </c>
      <c r="E613" t="s">
        <v>149</v>
      </c>
      <c r="F613" t="s">
        <v>150</v>
      </c>
      <c r="G613" t="s">
        <v>63</v>
      </c>
      <c r="H613" t="s">
        <v>151</v>
      </c>
      <c r="I613" t="s">
        <v>152</v>
      </c>
      <c r="J613">
        <v>37</v>
      </c>
      <c r="K613">
        <v>0.0433</v>
      </c>
      <c r="L613" t="s">
        <v>34</v>
      </c>
      <c r="M613" t="s">
        <v>114</v>
      </c>
      <c r="N613">
        <v>0</v>
      </c>
      <c r="O613">
        <v>0</v>
      </c>
      <c r="P613">
        <v>0</v>
      </c>
      <c r="Q613">
        <v>0</v>
      </c>
      <c r="R613" t="s">
        <v>216</v>
      </c>
      <c r="S613">
        <v>1</v>
      </c>
      <c r="T613">
        <v>1</v>
      </c>
      <c r="U613">
        <v>0</v>
      </c>
      <c r="V613" t="s">
        <v>84</v>
      </c>
      <c r="W613">
        <v>0</v>
      </c>
      <c r="Y613" t="s">
        <v>114</v>
      </c>
      <c r="Z613">
        <v>16.665</v>
      </c>
      <c r="AA613">
        <v>0</v>
      </c>
    </row>
    <row r="614" spans="1:27" ht="15">
      <c r="A614" t="s">
        <v>493</v>
      </c>
      <c r="B614" t="s">
        <v>465</v>
      </c>
      <c r="C614" t="s">
        <v>466</v>
      </c>
      <c r="D614">
        <v>0</v>
      </c>
      <c r="E614" t="s">
        <v>154</v>
      </c>
      <c r="F614" t="s">
        <v>155</v>
      </c>
      <c r="G614" t="s">
        <v>63</v>
      </c>
      <c r="H614" t="s">
        <v>151</v>
      </c>
      <c r="I614" t="s">
        <v>152</v>
      </c>
      <c r="J614">
        <v>38</v>
      </c>
      <c r="K614">
        <v>0.0433</v>
      </c>
      <c r="L614" t="s">
        <v>34</v>
      </c>
      <c r="M614" t="s">
        <v>35</v>
      </c>
      <c r="N614">
        <v>0</v>
      </c>
      <c r="O614">
        <v>0</v>
      </c>
      <c r="P614">
        <v>0</v>
      </c>
      <c r="Q614">
        <v>0</v>
      </c>
      <c r="R614" t="s">
        <v>216</v>
      </c>
      <c r="S614">
        <v>1</v>
      </c>
      <c r="T614">
        <v>1</v>
      </c>
      <c r="U614">
        <v>0</v>
      </c>
      <c r="V614" t="s">
        <v>84</v>
      </c>
      <c r="W614">
        <v>0</v>
      </c>
      <c r="Y614" t="s">
        <v>35</v>
      </c>
      <c r="Z614">
        <v>50</v>
      </c>
      <c r="AA614">
        <v>0</v>
      </c>
    </row>
    <row r="615" spans="1:27" ht="15">
      <c r="A615" t="s">
        <v>494</v>
      </c>
      <c r="B615" t="s">
        <v>465</v>
      </c>
      <c r="C615" t="s">
        <v>466</v>
      </c>
      <c r="D615">
        <v>0</v>
      </c>
      <c r="E615" t="s">
        <v>157</v>
      </c>
      <c r="F615" t="s">
        <v>158</v>
      </c>
      <c r="G615" t="s">
        <v>63</v>
      </c>
      <c r="H615" t="s">
        <v>151</v>
      </c>
      <c r="I615" t="s">
        <v>152</v>
      </c>
      <c r="J615">
        <v>39</v>
      </c>
      <c r="K615">
        <v>0.0433</v>
      </c>
      <c r="L615" t="s">
        <v>34</v>
      </c>
      <c r="M615" t="s">
        <v>35</v>
      </c>
      <c r="N615">
        <v>0</v>
      </c>
      <c r="O615">
        <v>0</v>
      </c>
      <c r="P615">
        <v>0</v>
      </c>
      <c r="Q615">
        <v>0</v>
      </c>
      <c r="R615" t="s">
        <v>216</v>
      </c>
      <c r="S615">
        <v>1</v>
      </c>
      <c r="T615">
        <v>1</v>
      </c>
      <c r="U615">
        <v>0</v>
      </c>
      <c r="V615" t="s">
        <v>80</v>
      </c>
      <c r="W615">
        <v>0</v>
      </c>
      <c r="Y615" t="s">
        <v>35</v>
      </c>
      <c r="Z615">
        <v>50</v>
      </c>
      <c r="AA615">
        <v>0</v>
      </c>
    </row>
    <row r="616" spans="1:27" ht="15">
      <c r="A616" t="s">
        <v>495</v>
      </c>
      <c r="B616" t="s">
        <v>465</v>
      </c>
      <c r="C616" t="s">
        <v>466</v>
      </c>
      <c r="D616">
        <v>1.25</v>
      </c>
      <c r="E616" t="s">
        <v>47</v>
      </c>
      <c r="F616" t="s">
        <v>48</v>
      </c>
      <c r="G616" t="s">
        <v>31</v>
      </c>
      <c r="H616" t="s">
        <v>248</v>
      </c>
      <c r="I616" t="s">
        <v>249</v>
      </c>
      <c r="J616">
        <v>8</v>
      </c>
      <c r="K616">
        <v>0.025</v>
      </c>
      <c r="L616" t="s">
        <v>34</v>
      </c>
      <c r="M616" t="s">
        <v>35</v>
      </c>
      <c r="N616">
        <v>50</v>
      </c>
      <c r="O616">
        <v>50</v>
      </c>
      <c r="P616">
        <v>0</v>
      </c>
      <c r="Q616">
        <v>0</v>
      </c>
      <c r="R616" t="s">
        <v>216</v>
      </c>
      <c r="S616">
        <v>1</v>
      </c>
      <c r="T616">
        <v>1</v>
      </c>
      <c r="U616">
        <v>0</v>
      </c>
      <c r="V616" t="s">
        <v>36</v>
      </c>
      <c r="W616">
        <v>1</v>
      </c>
      <c r="Y616" t="s">
        <v>35</v>
      </c>
      <c r="Z616">
        <v>50</v>
      </c>
      <c r="AA616">
        <v>50</v>
      </c>
    </row>
    <row r="617" spans="1:27" ht="15">
      <c r="A617" t="s">
        <v>496</v>
      </c>
      <c r="B617" t="s">
        <v>465</v>
      </c>
      <c r="C617" t="s">
        <v>466</v>
      </c>
      <c r="D617">
        <v>0.6949305</v>
      </c>
      <c r="E617" t="s">
        <v>55</v>
      </c>
      <c r="F617" t="s">
        <v>56</v>
      </c>
      <c r="G617" t="s">
        <v>31</v>
      </c>
      <c r="H617" t="s">
        <v>221</v>
      </c>
      <c r="I617" t="s">
        <v>222</v>
      </c>
      <c r="J617">
        <v>10</v>
      </c>
      <c r="K617">
        <v>0.0417</v>
      </c>
      <c r="L617" t="s">
        <v>34</v>
      </c>
      <c r="M617" t="s">
        <v>114</v>
      </c>
      <c r="N617">
        <v>16.665</v>
      </c>
      <c r="O617">
        <v>16.665</v>
      </c>
      <c r="P617">
        <v>0</v>
      </c>
      <c r="Q617">
        <v>0</v>
      </c>
      <c r="R617" t="s">
        <v>216</v>
      </c>
      <c r="S617">
        <v>1</v>
      </c>
      <c r="T617">
        <v>1</v>
      </c>
      <c r="U617">
        <v>0</v>
      </c>
      <c r="W617">
        <v>0</v>
      </c>
      <c r="X617">
        <v>3</v>
      </c>
      <c r="Y617" t="s">
        <v>114</v>
      </c>
      <c r="Z617">
        <v>16.665</v>
      </c>
      <c r="AA617">
        <v>16.665</v>
      </c>
    </row>
    <row r="618" spans="1:27" ht="15">
      <c r="A618" t="s">
        <v>497</v>
      </c>
      <c r="B618" t="s">
        <v>465</v>
      </c>
      <c r="C618" t="s">
        <v>466</v>
      </c>
      <c r="D618">
        <v>0</v>
      </c>
      <c r="E618" t="s">
        <v>116</v>
      </c>
      <c r="F618" t="s">
        <v>117</v>
      </c>
      <c r="G618" t="s">
        <v>63</v>
      </c>
      <c r="H618" t="s">
        <v>118</v>
      </c>
      <c r="I618" t="s">
        <v>119</v>
      </c>
      <c r="J618">
        <v>27</v>
      </c>
      <c r="K618">
        <v>0.0217</v>
      </c>
      <c r="L618" t="s">
        <v>34</v>
      </c>
      <c r="M618" t="s">
        <v>35</v>
      </c>
      <c r="N618">
        <v>0</v>
      </c>
      <c r="O618">
        <v>0</v>
      </c>
      <c r="P618">
        <v>0</v>
      </c>
      <c r="Q618">
        <v>0</v>
      </c>
      <c r="R618" t="s">
        <v>216</v>
      </c>
      <c r="S618">
        <v>1</v>
      </c>
      <c r="T618">
        <v>1</v>
      </c>
      <c r="U618">
        <v>0</v>
      </c>
      <c r="V618" t="s">
        <v>80</v>
      </c>
      <c r="W618">
        <v>0</v>
      </c>
      <c r="Y618" t="s">
        <v>35</v>
      </c>
      <c r="Z618">
        <v>50</v>
      </c>
      <c r="AA618">
        <v>0</v>
      </c>
    </row>
    <row r="619" spans="1:27" ht="15">
      <c r="A619" t="s">
        <v>498</v>
      </c>
      <c r="B619" t="s">
        <v>465</v>
      </c>
      <c r="C619" t="s">
        <v>466</v>
      </c>
      <c r="D619">
        <v>1.085</v>
      </c>
      <c r="E619" t="s">
        <v>121</v>
      </c>
      <c r="F619" t="s">
        <v>122</v>
      </c>
      <c r="G619" t="s">
        <v>63</v>
      </c>
      <c r="H619" t="s">
        <v>118</v>
      </c>
      <c r="I619" t="s">
        <v>119</v>
      </c>
      <c r="J619">
        <v>28</v>
      </c>
      <c r="K619">
        <v>0.0217</v>
      </c>
      <c r="L619" t="s">
        <v>34</v>
      </c>
      <c r="M619" t="s">
        <v>35</v>
      </c>
      <c r="N619">
        <v>50</v>
      </c>
      <c r="O619">
        <v>50</v>
      </c>
      <c r="P619">
        <v>0</v>
      </c>
      <c r="Q619">
        <v>0</v>
      </c>
      <c r="R619" t="s">
        <v>216</v>
      </c>
      <c r="S619">
        <v>1</v>
      </c>
      <c r="T619">
        <v>1</v>
      </c>
      <c r="U619">
        <v>0</v>
      </c>
      <c r="V619" t="s">
        <v>36</v>
      </c>
      <c r="W619">
        <v>1</v>
      </c>
      <c r="Y619" t="s">
        <v>35</v>
      </c>
      <c r="Z619">
        <v>50</v>
      </c>
      <c r="AA619">
        <v>50</v>
      </c>
    </row>
    <row r="620" spans="1:27" ht="15">
      <c r="A620" t="s">
        <v>499</v>
      </c>
      <c r="B620" t="s">
        <v>465</v>
      </c>
      <c r="C620" t="s">
        <v>466</v>
      </c>
      <c r="D620">
        <v>0</v>
      </c>
      <c r="E620" t="s">
        <v>124</v>
      </c>
      <c r="F620" t="s">
        <v>125</v>
      </c>
      <c r="G620" t="s">
        <v>63</v>
      </c>
      <c r="H620" t="s">
        <v>118</v>
      </c>
      <c r="I620" t="s">
        <v>119</v>
      </c>
      <c r="J620">
        <v>29</v>
      </c>
      <c r="K620">
        <v>0.0217</v>
      </c>
      <c r="L620" t="s">
        <v>34</v>
      </c>
      <c r="M620" t="s">
        <v>35</v>
      </c>
      <c r="N620">
        <v>0</v>
      </c>
      <c r="O620">
        <v>0</v>
      </c>
      <c r="P620">
        <v>0</v>
      </c>
      <c r="Q620">
        <v>0</v>
      </c>
      <c r="R620" t="s">
        <v>216</v>
      </c>
      <c r="S620">
        <v>1</v>
      </c>
      <c r="T620">
        <v>1</v>
      </c>
      <c r="U620">
        <v>0</v>
      </c>
      <c r="V620" t="s">
        <v>84</v>
      </c>
      <c r="W620">
        <v>0</v>
      </c>
      <c r="Y620" t="s">
        <v>35</v>
      </c>
      <c r="Z620">
        <v>50</v>
      </c>
      <c r="AA620">
        <v>0</v>
      </c>
    </row>
    <row r="621" spans="1:27" ht="15">
      <c r="A621" t="s">
        <v>500</v>
      </c>
      <c r="B621" t="s">
        <v>465</v>
      </c>
      <c r="C621" t="s">
        <v>466</v>
      </c>
      <c r="D621">
        <v>0</v>
      </c>
      <c r="E621" t="s">
        <v>127</v>
      </c>
      <c r="F621" t="s">
        <v>128</v>
      </c>
      <c r="G621" t="s">
        <v>63</v>
      </c>
      <c r="H621" t="s">
        <v>118</v>
      </c>
      <c r="I621" t="s">
        <v>119</v>
      </c>
      <c r="J621">
        <v>30</v>
      </c>
      <c r="K621">
        <v>0.0217</v>
      </c>
      <c r="L621" t="s">
        <v>34</v>
      </c>
      <c r="M621" t="s">
        <v>35</v>
      </c>
      <c r="N621">
        <v>0</v>
      </c>
      <c r="O621">
        <v>0</v>
      </c>
      <c r="P621">
        <v>0</v>
      </c>
      <c r="Q621">
        <v>0</v>
      </c>
      <c r="R621" t="s">
        <v>216</v>
      </c>
      <c r="S621">
        <v>1</v>
      </c>
      <c r="T621">
        <v>1</v>
      </c>
      <c r="U621">
        <v>0</v>
      </c>
      <c r="V621" t="s">
        <v>80</v>
      </c>
      <c r="W621">
        <v>0</v>
      </c>
      <c r="Y621" t="s">
        <v>35</v>
      </c>
      <c r="Z621">
        <v>50</v>
      </c>
      <c r="AA621">
        <v>0</v>
      </c>
    </row>
    <row r="622" spans="1:27" ht="15">
      <c r="A622" t="s">
        <v>501</v>
      </c>
      <c r="B622" t="s">
        <v>465</v>
      </c>
      <c r="C622" t="s">
        <v>466</v>
      </c>
      <c r="D622">
        <v>0</v>
      </c>
      <c r="E622" t="s">
        <v>130</v>
      </c>
      <c r="F622" t="s">
        <v>131</v>
      </c>
      <c r="G622" t="s">
        <v>63</v>
      </c>
      <c r="H622" t="s">
        <v>118</v>
      </c>
      <c r="I622" t="s">
        <v>119</v>
      </c>
      <c r="J622">
        <v>31</v>
      </c>
      <c r="K622">
        <v>0.0217</v>
      </c>
      <c r="L622" t="s">
        <v>34</v>
      </c>
      <c r="M622" t="s">
        <v>35</v>
      </c>
      <c r="N622">
        <v>0</v>
      </c>
      <c r="O622">
        <v>0</v>
      </c>
      <c r="P622">
        <v>0</v>
      </c>
      <c r="Q622">
        <v>0</v>
      </c>
      <c r="R622" t="s">
        <v>216</v>
      </c>
      <c r="S622">
        <v>1</v>
      </c>
      <c r="T622">
        <v>1</v>
      </c>
      <c r="U622">
        <v>0</v>
      </c>
      <c r="V622" t="s">
        <v>80</v>
      </c>
      <c r="W622">
        <v>0</v>
      </c>
      <c r="Y622" t="s">
        <v>35</v>
      </c>
      <c r="Z622">
        <v>50</v>
      </c>
      <c r="AA622">
        <v>0</v>
      </c>
    </row>
    <row r="623" spans="1:27" ht="15">
      <c r="A623" t="s">
        <v>502</v>
      </c>
      <c r="B623" t="s">
        <v>465</v>
      </c>
      <c r="C623" t="s">
        <v>466</v>
      </c>
      <c r="D623">
        <v>3.33</v>
      </c>
      <c r="E623" t="s">
        <v>160</v>
      </c>
      <c r="F623" t="s">
        <v>161</v>
      </c>
      <c r="G623" t="s">
        <v>162</v>
      </c>
      <c r="I623" t="s">
        <v>163</v>
      </c>
      <c r="J623">
        <v>1</v>
      </c>
      <c r="K623">
        <v>0.0333</v>
      </c>
      <c r="L623" t="s">
        <v>34</v>
      </c>
      <c r="M623" t="s">
        <v>164</v>
      </c>
      <c r="N623">
        <v>100</v>
      </c>
      <c r="O623">
        <v>100</v>
      </c>
      <c r="P623">
        <v>0</v>
      </c>
      <c r="Q623">
        <v>0</v>
      </c>
      <c r="R623" t="s">
        <v>216</v>
      </c>
      <c r="S623">
        <v>1</v>
      </c>
      <c r="T623">
        <v>1</v>
      </c>
      <c r="U623">
        <v>0</v>
      </c>
      <c r="W623">
        <v>0</v>
      </c>
      <c r="X623">
        <v>100</v>
      </c>
      <c r="Z623">
        <v>0</v>
      </c>
      <c r="AA623">
        <v>100</v>
      </c>
    </row>
    <row r="624" spans="1:27" ht="15">
      <c r="A624" t="s">
        <v>503</v>
      </c>
      <c r="B624" t="s">
        <v>465</v>
      </c>
      <c r="C624" t="s">
        <v>466</v>
      </c>
      <c r="D624">
        <v>3.0303</v>
      </c>
      <c r="E624" t="s">
        <v>166</v>
      </c>
      <c r="F624" t="s">
        <v>167</v>
      </c>
      <c r="G624" t="s">
        <v>162</v>
      </c>
      <c r="I624" t="s">
        <v>163</v>
      </c>
      <c r="J624">
        <v>2</v>
      </c>
      <c r="K624">
        <v>0.0333</v>
      </c>
      <c r="L624" t="s">
        <v>34</v>
      </c>
      <c r="M624" t="s">
        <v>164</v>
      </c>
      <c r="N624">
        <v>91</v>
      </c>
      <c r="O624">
        <v>91</v>
      </c>
      <c r="P624">
        <v>0</v>
      </c>
      <c r="Q624">
        <v>0</v>
      </c>
      <c r="R624" t="s">
        <v>216</v>
      </c>
      <c r="S624">
        <v>1</v>
      </c>
      <c r="T624">
        <v>1</v>
      </c>
      <c r="U624">
        <v>0</v>
      </c>
      <c r="W624">
        <v>0</v>
      </c>
      <c r="X624">
        <v>91</v>
      </c>
      <c r="Z624">
        <v>0</v>
      </c>
      <c r="AA624">
        <v>91</v>
      </c>
    </row>
    <row r="625" spans="1:27" ht="15">
      <c r="A625" t="s">
        <v>504</v>
      </c>
      <c r="B625" t="s">
        <v>465</v>
      </c>
      <c r="C625" t="s">
        <v>466</v>
      </c>
      <c r="D625">
        <v>3.33</v>
      </c>
      <c r="E625" t="s">
        <v>169</v>
      </c>
      <c r="F625" t="s">
        <v>170</v>
      </c>
      <c r="G625" t="s">
        <v>162</v>
      </c>
      <c r="I625" t="s">
        <v>163</v>
      </c>
      <c r="J625">
        <v>3</v>
      </c>
      <c r="K625">
        <v>0.0333</v>
      </c>
      <c r="L625" t="s">
        <v>34</v>
      </c>
      <c r="M625" t="s">
        <v>164</v>
      </c>
      <c r="N625">
        <v>100</v>
      </c>
      <c r="O625">
        <v>100</v>
      </c>
      <c r="P625">
        <v>0</v>
      </c>
      <c r="Q625">
        <v>0</v>
      </c>
      <c r="R625" t="s">
        <v>216</v>
      </c>
      <c r="S625">
        <v>1</v>
      </c>
      <c r="T625">
        <v>1</v>
      </c>
      <c r="U625">
        <v>0</v>
      </c>
      <c r="W625">
        <v>0</v>
      </c>
      <c r="X625">
        <v>100</v>
      </c>
      <c r="Z625">
        <v>0</v>
      </c>
      <c r="AA625">
        <v>100</v>
      </c>
    </row>
    <row r="626" spans="1:27" ht="15">
      <c r="A626" t="s">
        <v>728</v>
      </c>
      <c r="B626" t="s">
        <v>711</v>
      </c>
      <c r="C626" t="s">
        <v>712</v>
      </c>
      <c r="D626">
        <v>2.23806474149976</v>
      </c>
      <c r="E626" t="s">
        <v>140</v>
      </c>
      <c r="F626" t="s">
        <v>141</v>
      </c>
      <c r="G626" t="s">
        <v>63</v>
      </c>
      <c r="H626" t="s">
        <v>52</v>
      </c>
      <c r="I626" t="s">
        <v>138</v>
      </c>
      <c r="J626">
        <v>34</v>
      </c>
      <c r="K626">
        <v>0.0325</v>
      </c>
      <c r="L626" t="s">
        <v>215</v>
      </c>
      <c r="M626" t="s">
        <v>215</v>
      </c>
      <c r="N626">
        <v>50</v>
      </c>
      <c r="O626">
        <v>68.8635305077</v>
      </c>
      <c r="P626">
        <v>37.7270610154</v>
      </c>
      <c r="Q626">
        <v>18.8635305077</v>
      </c>
      <c r="R626" t="s">
        <v>216</v>
      </c>
      <c r="S626">
        <v>1</v>
      </c>
      <c r="T626">
        <v>1</v>
      </c>
      <c r="U626">
        <v>18.8635305077</v>
      </c>
      <c r="AA626">
        <v>0</v>
      </c>
    </row>
    <row r="627" spans="1:27" ht="15">
      <c r="A627" t="s">
        <v>729</v>
      </c>
      <c r="B627" t="s">
        <v>711</v>
      </c>
      <c r="C627" t="s">
        <v>712</v>
      </c>
      <c r="D627">
        <v>2.73986958546809</v>
      </c>
      <c r="E627" t="s">
        <v>143</v>
      </c>
      <c r="F627" t="s">
        <v>144</v>
      </c>
      <c r="G627" t="s">
        <v>63</v>
      </c>
      <c r="H627" t="s">
        <v>52</v>
      </c>
      <c r="I627" t="s">
        <v>138</v>
      </c>
      <c r="J627">
        <v>35</v>
      </c>
      <c r="K627">
        <v>0.0325</v>
      </c>
      <c r="L627" t="s">
        <v>215</v>
      </c>
      <c r="M627" t="s">
        <v>215</v>
      </c>
      <c r="N627">
        <v>50</v>
      </c>
      <c r="O627">
        <v>84.3036795529</v>
      </c>
      <c r="P627">
        <v>68.6073591057</v>
      </c>
      <c r="Q627">
        <v>34.3036795529</v>
      </c>
      <c r="R627" t="s">
        <v>216</v>
      </c>
      <c r="S627">
        <v>1</v>
      </c>
      <c r="T627">
        <v>1</v>
      </c>
      <c r="U627">
        <v>34.3036795529</v>
      </c>
      <c r="AA627">
        <v>0</v>
      </c>
    </row>
    <row r="628" spans="1:27" ht="15">
      <c r="A628" t="s">
        <v>730</v>
      </c>
      <c r="B628" t="s">
        <v>711</v>
      </c>
      <c r="C628" t="s">
        <v>712</v>
      </c>
      <c r="D628">
        <v>1.875</v>
      </c>
      <c r="E628" t="s">
        <v>29</v>
      </c>
      <c r="F628" t="s">
        <v>30</v>
      </c>
      <c r="G628" t="s">
        <v>31</v>
      </c>
      <c r="H628" t="s">
        <v>32</v>
      </c>
      <c r="I628" t="s">
        <v>33</v>
      </c>
      <c r="J628">
        <v>4</v>
      </c>
      <c r="K628">
        <v>0.025</v>
      </c>
      <c r="L628" t="s">
        <v>215</v>
      </c>
      <c r="M628" t="s">
        <v>215</v>
      </c>
      <c r="N628">
        <v>50</v>
      </c>
      <c r="O628">
        <v>75</v>
      </c>
      <c r="P628">
        <v>50</v>
      </c>
      <c r="Q628">
        <v>25</v>
      </c>
      <c r="R628" t="s">
        <v>216</v>
      </c>
      <c r="S628">
        <v>1</v>
      </c>
      <c r="T628">
        <v>1</v>
      </c>
      <c r="U628">
        <v>25</v>
      </c>
      <c r="AA628">
        <v>0</v>
      </c>
    </row>
    <row r="629" spans="1:27" ht="15">
      <c r="A629" t="s">
        <v>731</v>
      </c>
      <c r="B629" t="s">
        <v>711</v>
      </c>
      <c r="C629" t="s">
        <v>712</v>
      </c>
      <c r="D629">
        <v>1.875</v>
      </c>
      <c r="E629" t="s">
        <v>38</v>
      </c>
      <c r="F629" t="s">
        <v>39</v>
      </c>
      <c r="G629" t="s">
        <v>31</v>
      </c>
      <c r="H629" t="s">
        <v>32</v>
      </c>
      <c r="I629" t="s">
        <v>33</v>
      </c>
      <c r="J629">
        <v>5</v>
      </c>
      <c r="K629">
        <v>0.025</v>
      </c>
      <c r="L629" t="s">
        <v>215</v>
      </c>
      <c r="M629" t="s">
        <v>215</v>
      </c>
      <c r="N629">
        <v>50</v>
      </c>
      <c r="O629">
        <v>75</v>
      </c>
      <c r="P629">
        <v>50</v>
      </c>
      <c r="Q629">
        <v>25</v>
      </c>
      <c r="R629" t="s">
        <v>216</v>
      </c>
      <c r="S629">
        <v>1</v>
      </c>
      <c r="T629">
        <v>1</v>
      </c>
      <c r="U629">
        <v>25</v>
      </c>
      <c r="AA629">
        <v>0</v>
      </c>
    </row>
    <row r="630" spans="1:27" ht="15">
      <c r="A630" t="s">
        <v>732</v>
      </c>
      <c r="B630" t="s">
        <v>711</v>
      </c>
      <c r="C630" t="s">
        <v>712</v>
      </c>
      <c r="D630">
        <v>1.875</v>
      </c>
      <c r="E630" t="s">
        <v>41</v>
      </c>
      <c r="F630" t="s">
        <v>42</v>
      </c>
      <c r="G630" t="s">
        <v>31</v>
      </c>
      <c r="H630" t="s">
        <v>32</v>
      </c>
      <c r="I630" t="s">
        <v>33</v>
      </c>
      <c r="J630">
        <v>6</v>
      </c>
      <c r="K630">
        <v>0.025</v>
      </c>
      <c r="L630" t="s">
        <v>215</v>
      </c>
      <c r="M630" t="s">
        <v>215</v>
      </c>
      <c r="N630">
        <v>50</v>
      </c>
      <c r="O630">
        <v>75</v>
      </c>
      <c r="P630">
        <v>50</v>
      </c>
      <c r="Q630">
        <v>25</v>
      </c>
      <c r="R630" t="s">
        <v>216</v>
      </c>
      <c r="S630">
        <v>1</v>
      </c>
      <c r="T630">
        <v>1</v>
      </c>
      <c r="U630">
        <v>25</v>
      </c>
      <c r="AA630">
        <v>0</v>
      </c>
    </row>
    <row r="631" spans="1:27" ht="15">
      <c r="A631" t="s">
        <v>733</v>
      </c>
      <c r="B631" t="s">
        <v>711</v>
      </c>
      <c r="C631" t="s">
        <v>712</v>
      </c>
      <c r="D631">
        <v>1.875</v>
      </c>
      <c r="E631" t="s">
        <v>44</v>
      </c>
      <c r="F631" t="s">
        <v>45</v>
      </c>
      <c r="G631" t="s">
        <v>31</v>
      </c>
      <c r="H631" t="s">
        <v>32</v>
      </c>
      <c r="I631" t="s">
        <v>33</v>
      </c>
      <c r="J631">
        <v>7</v>
      </c>
      <c r="K631">
        <v>0.025</v>
      </c>
      <c r="L631" t="s">
        <v>215</v>
      </c>
      <c r="M631" t="s">
        <v>215</v>
      </c>
      <c r="N631">
        <v>50</v>
      </c>
      <c r="O631">
        <v>75</v>
      </c>
      <c r="P631">
        <v>50</v>
      </c>
      <c r="Q631">
        <v>25</v>
      </c>
      <c r="R631" t="s">
        <v>216</v>
      </c>
      <c r="S631">
        <v>1</v>
      </c>
      <c r="T631">
        <v>1</v>
      </c>
      <c r="U631">
        <v>25</v>
      </c>
      <c r="AA631">
        <v>0</v>
      </c>
    </row>
    <row r="632" spans="1:27" ht="15">
      <c r="A632" t="s">
        <v>735</v>
      </c>
      <c r="B632" t="s">
        <v>711</v>
      </c>
      <c r="C632" t="s">
        <v>712</v>
      </c>
      <c r="D632">
        <v>2.78</v>
      </c>
      <c r="E632" t="s">
        <v>50</v>
      </c>
      <c r="F632" t="s">
        <v>51</v>
      </c>
      <c r="G632" t="s">
        <v>31</v>
      </c>
      <c r="H632" t="s">
        <v>221</v>
      </c>
      <c r="I632" t="s">
        <v>222</v>
      </c>
      <c r="J632">
        <v>9</v>
      </c>
      <c r="K632">
        <v>0.0417</v>
      </c>
      <c r="L632" t="s">
        <v>215</v>
      </c>
      <c r="M632" t="s">
        <v>215</v>
      </c>
      <c r="N632">
        <v>50</v>
      </c>
      <c r="O632">
        <v>66.6666666667</v>
      </c>
      <c r="P632">
        <v>33.3333333333</v>
      </c>
      <c r="Q632">
        <v>16.6666666667</v>
      </c>
      <c r="R632" t="s">
        <v>216</v>
      </c>
      <c r="S632">
        <v>1</v>
      </c>
      <c r="T632">
        <v>1</v>
      </c>
      <c r="U632">
        <v>16.6666666667</v>
      </c>
      <c r="AA632">
        <v>0</v>
      </c>
    </row>
    <row r="633" spans="1:27" ht="15">
      <c r="A633" t="s">
        <v>741</v>
      </c>
      <c r="B633" t="s">
        <v>711</v>
      </c>
      <c r="C633" t="s">
        <v>712</v>
      </c>
      <c r="D633">
        <v>3.2475</v>
      </c>
      <c r="E633" t="s">
        <v>157</v>
      </c>
      <c r="F633" t="s">
        <v>158</v>
      </c>
      <c r="G633" t="s">
        <v>63</v>
      </c>
      <c r="H633" t="s">
        <v>151</v>
      </c>
      <c r="I633" t="s">
        <v>152</v>
      </c>
      <c r="J633">
        <v>39</v>
      </c>
      <c r="K633">
        <v>0.0433</v>
      </c>
      <c r="L633" t="s">
        <v>215</v>
      </c>
      <c r="M633" t="s">
        <v>215</v>
      </c>
      <c r="N633">
        <v>50</v>
      </c>
      <c r="O633">
        <v>75</v>
      </c>
      <c r="P633">
        <v>50</v>
      </c>
      <c r="Q633">
        <v>25</v>
      </c>
      <c r="R633" t="s">
        <v>216</v>
      </c>
      <c r="S633">
        <v>1</v>
      </c>
      <c r="T633">
        <v>1</v>
      </c>
      <c r="U633">
        <v>25</v>
      </c>
      <c r="AA633">
        <v>0</v>
      </c>
    </row>
    <row r="634" spans="1:27" ht="15">
      <c r="A634" t="s">
        <v>714</v>
      </c>
      <c r="B634" t="s">
        <v>711</v>
      </c>
      <c r="C634" t="s">
        <v>712</v>
      </c>
      <c r="D634">
        <v>1.63</v>
      </c>
      <c r="E634" t="s">
        <v>61</v>
      </c>
      <c r="F634" t="s">
        <v>62</v>
      </c>
      <c r="G634" t="s">
        <v>63</v>
      </c>
      <c r="H634" t="s">
        <v>64</v>
      </c>
      <c r="I634" t="s">
        <v>65</v>
      </c>
      <c r="J634">
        <v>12</v>
      </c>
      <c r="K634">
        <v>0.0163</v>
      </c>
      <c r="L634" t="s">
        <v>215</v>
      </c>
      <c r="M634" t="s">
        <v>215</v>
      </c>
      <c r="N634">
        <v>50</v>
      </c>
      <c r="O634">
        <v>100</v>
      </c>
      <c r="P634">
        <v>100</v>
      </c>
      <c r="Q634">
        <v>50</v>
      </c>
      <c r="R634" t="s">
        <v>216</v>
      </c>
      <c r="S634">
        <v>1</v>
      </c>
      <c r="T634">
        <v>1</v>
      </c>
      <c r="U634">
        <v>50</v>
      </c>
      <c r="AA634">
        <v>0</v>
      </c>
    </row>
    <row r="635" spans="1:27" ht="15">
      <c r="A635" t="s">
        <v>715</v>
      </c>
      <c r="B635" t="s">
        <v>711</v>
      </c>
      <c r="C635" t="s">
        <v>712</v>
      </c>
      <c r="D635">
        <v>1.63</v>
      </c>
      <c r="E635" t="s">
        <v>68</v>
      </c>
      <c r="F635" t="s">
        <v>69</v>
      </c>
      <c r="G635" t="s">
        <v>63</v>
      </c>
      <c r="H635" t="s">
        <v>64</v>
      </c>
      <c r="I635" t="s">
        <v>65</v>
      </c>
      <c r="J635">
        <v>13</v>
      </c>
      <c r="K635">
        <v>0.0163</v>
      </c>
      <c r="L635" t="s">
        <v>215</v>
      </c>
      <c r="M635" t="s">
        <v>215</v>
      </c>
      <c r="N635">
        <v>50</v>
      </c>
      <c r="O635">
        <v>100</v>
      </c>
      <c r="P635">
        <v>100</v>
      </c>
      <c r="Q635">
        <v>50</v>
      </c>
      <c r="R635" t="s">
        <v>216</v>
      </c>
      <c r="S635">
        <v>1</v>
      </c>
      <c r="T635">
        <v>1</v>
      </c>
      <c r="U635">
        <v>50</v>
      </c>
      <c r="AA635">
        <v>0</v>
      </c>
    </row>
    <row r="636" spans="1:27" ht="15">
      <c r="A636" t="s">
        <v>716</v>
      </c>
      <c r="B636" t="s">
        <v>711</v>
      </c>
      <c r="C636" t="s">
        <v>712</v>
      </c>
      <c r="D636">
        <v>1.63</v>
      </c>
      <c r="E636" t="s">
        <v>71</v>
      </c>
      <c r="F636" t="s">
        <v>72</v>
      </c>
      <c r="G636" t="s">
        <v>63</v>
      </c>
      <c r="H636" t="s">
        <v>64</v>
      </c>
      <c r="I636" t="s">
        <v>65</v>
      </c>
      <c r="J636">
        <v>14</v>
      </c>
      <c r="K636">
        <v>0.0163</v>
      </c>
      <c r="L636" t="s">
        <v>215</v>
      </c>
      <c r="M636" t="s">
        <v>215</v>
      </c>
      <c r="N636">
        <v>50</v>
      </c>
      <c r="O636">
        <v>100</v>
      </c>
      <c r="P636">
        <v>100</v>
      </c>
      <c r="Q636">
        <v>50</v>
      </c>
      <c r="R636" t="s">
        <v>216</v>
      </c>
      <c r="S636">
        <v>1</v>
      </c>
      <c r="T636">
        <v>1</v>
      </c>
      <c r="U636">
        <v>50</v>
      </c>
      <c r="AA636">
        <v>0</v>
      </c>
    </row>
    <row r="637" spans="1:27" ht="15">
      <c r="A637" t="s">
        <v>717</v>
      </c>
      <c r="B637" t="s">
        <v>711</v>
      </c>
      <c r="C637" t="s">
        <v>712</v>
      </c>
      <c r="D637">
        <v>1.1151096196868</v>
      </c>
      <c r="E637" t="s">
        <v>75</v>
      </c>
      <c r="F637" t="s">
        <v>76</v>
      </c>
      <c r="G637" t="s">
        <v>63</v>
      </c>
      <c r="H637" t="s">
        <v>64</v>
      </c>
      <c r="I637" t="s">
        <v>65</v>
      </c>
      <c r="J637">
        <v>15</v>
      </c>
      <c r="K637">
        <v>0.0163</v>
      </c>
      <c r="L637" t="s">
        <v>215</v>
      </c>
      <c r="M637" t="s">
        <v>215</v>
      </c>
      <c r="N637">
        <v>50</v>
      </c>
      <c r="O637">
        <v>68.4116331096</v>
      </c>
      <c r="P637">
        <v>36.8232662192</v>
      </c>
      <c r="Q637">
        <v>18.4116331096</v>
      </c>
      <c r="R637" t="s">
        <v>216</v>
      </c>
      <c r="S637">
        <v>1</v>
      </c>
      <c r="T637">
        <v>1</v>
      </c>
      <c r="U637">
        <v>18.4116331096</v>
      </c>
      <c r="AA637">
        <v>0</v>
      </c>
    </row>
    <row r="638" spans="1:27" ht="15">
      <c r="A638" t="s">
        <v>718</v>
      </c>
      <c r="B638" t="s">
        <v>711</v>
      </c>
      <c r="C638" t="s">
        <v>712</v>
      </c>
      <c r="D638">
        <v>1.63</v>
      </c>
      <c r="E638" t="s">
        <v>78</v>
      </c>
      <c r="F638" t="s">
        <v>79</v>
      </c>
      <c r="G638" t="s">
        <v>63</v>
      </c>
      <c r="H638" t="s">
        <v>64</v>
      </c>
      <c r="I638" t="s">
        <v>65</v>
      </c>
      <c r="J638">
        <v>16</v>
      </c>
      <c r="K638">
        <v>0.0163</v>
      </c>
      <c r="L638" t="s">
        <v>215</v>
      </c>
      <c r="M638" t="s">
        <v>215</v>
      </c>
      <c r="N638">
        <v>50</v>
      </c>
      <c r="O638">
        <v>100</v>
      </c>
      <c r="P638">
        <v>100</v>
      </c>
      <c r="Q638">
        <v>50</v>
      </c>
      <c r="R638" t="s">
        <v>216</v>
      </c>
      <c r="S638">
        <v>1</v>
      </c>
      <c r="T638">
        <v>1</v>
      </c>
      <c r="U638">
        <v>50</v>
      </c>
      <c r="AA638">
        <v>0</v>
      </c>
    </row>
    <row r="639" spans="1:27" ht="15">
      <c r="A639" t="s">
        <v>719</v>
      </c>
      <c r="B639" t="s">
        <v>711</v>
      </c>
      <c r="C639" t="s">
        <v>712</v>
      </c>
      <c r="D639">
        <v>1.38349440715883</v>
      </c>
      <c r="E639" t="s">
        <v>86</v>
      </c>
      <c r="F639" t="s">
        <v>87</v>
      </c>
      <c r="G639" t="s">
        <v>63</v>
      </c>
      <c r="H639" t="s">
        <v>64</v>
      </c>
      <c r="I639" t="s">
        <v>65</v>
      </c>
      <c r="J639">
        <v>18</v>
      </c>
      <c r="K639">
        <v>0.0163</v>
      </c>
      <c r="L639" t="s">
        <v>215</v>
      </c>
      <c r="M639" t="s">
        <v>215</v>
      </c>
      <c r="N639">
        <v>50</v>
      </c>
      <c r="O639">
        <v>84.8769574944</v>
      </c>
      <c r="P639">
        <v>69.7539149888</v>
      </c>
      <c r="Q639">
        <v>34.8769574944</v>
      </c>
      <c r="R639" t="s">
        <v>216</v>
      </c>
      <c r="S639">
        <v>1</v>
      </c>
      <c r="T639">
        <v>1</v>
      </c>
      <c r="U639">
        <v>34.8769574944</v>
      </c>
      <c r="AA639">
        <v>0</v>
      </c>
    </row>
    <row r="640" spans="1:27" ht="15">
      <c r="A640" t="s">
        <v>720</v>
      </c>
      <c r="B640" t="s">
        <v>711</v>
      </c>
      <c r="C640" t="s">
        <v>712</v>
      </c>
      <c r="D640">
        <v>1.63</v>
      </c>
      <c r="E640" t="s">
        <v>89</v>
      </c>
      <c r="F640" t="s">
        <v>90</v>
      </c>
      <c r="G640" t="s">
        <v>63</v>
      </c>
      <c r="H640" t="s">
        <v>64</v>
      </c>
      <c r="I640" t="s">
        <v>65</v>
      </c>
      <c r="J640">
        <v>19</v>
      </c>
      <c r="K640">
        <v>0.0163</v>
      </c>
      <c r="L640" t="s">
        <v>215</v>
      </c>
      <c r="M640" t="s">
        <v>215</v>
      </c>
      <c r="N640">
        <v>50</v>
      </c>
      <c r="O640">
        <v>100</v>
      </c>
      <c r="P640">
        <v>100</v>
      </c>
      <c r="Q640">
        <v>50</v>
      </c>
      <c r="R640" t="s">
        <v>216</v>
      </c>
      <c r="S640">
        <v>1</v>
      </c>
      <c r="T640">
        <v>1</v>
      </c>
      <c r="U640">
        <v>50</v>
      </c>
      <c r="AA640">
        <v>0</v>
      </c>
    </row>
    <row r="641" spans="1:27" ht="15">
      <c r="A641" t="s">
        <v>721</v>
      </c>
      <c r="B641" t="s">
        <v>711</v>
      </c>
      <c r="C641" t="s">
        <v>712</v>
      </c>
      <c r="D641">
        <v>1.85999999999999</v>
      </c>
      <c r="E641" t="s">
        <v>92</v>
      </c>
      <c r="F641" t="s">
        <v>93</v>
      </c>
      <c r="G641" t="s">
        <v>63</v>
      </c>
      <c r="H641" t="s">
        <v>94</v>
      </c>
      <c r="I641" t="s">
        <v>95</v>
      </c>
      <c r="J641">
        <v>20</v>
      </c>
      <c r="K641">
        <v>0.0186</v>
      </c>
      <c r="L641" t="s">
        <v>215</v>
      </c>
      <c r="M641" t="s">
        <v>215</v>
      </c>
      <c r="N641">
        <v>50</v>
      </c>
      <c r="O641">
        <v>100</v>
      </c>
      <c r="P641">
        <v>100</v>
      </c>
      <c r="Q641">
        <v>50</v>
      </c>
      <c r="R641" t="s">
        <v>216</v>
      </c>
      <c r="S641">
        <v>1</v>
      </c>
      <c r="T641">
        <v>1</v>
      </c>
      <c r="U641">
        <v>50</v>
      </c>
      <c r="AA641">
        <v>0</v>
      </c>
    </row>
    <row r="642" spans="1:27" ht="15">
      <c r="A642" t="s">
        <v>722</v>
      </c>
      <c r="B642" t="s">
        <v>711</v>
      </c>
      <c r="C642" t="s">
        <v>712</v>
      </c>
      <c r="D642">
        <v>1.85999999999999</v>
      </c>
      <c r="E642" t="s">
        <v>97</v>
      </c>
      <c r="F642" t="s">
        <v>98</v>
      </c>
      <c r="G642" t="s">
        <v>63</v>
      </c>
      <c r="H642" t="s">
        <v>94</v>
      </c>
      <c r="I642" t="s">
        <v>95</v>
      </c>
      <c r="J642">
        <v>21</v>
      </c>
      <c r="K642">
        <v>0.0186</v>
      </c>
      <c r="L642" t="s">
        <v>215</v>
      </c>
      <c r="M642" t="s">
        <v>215</v>
      </c>
      <c r="N642">
        <v>50</v>
      </c>
      <c r="O642">
        <v>100</v>
      </c>
      <c r="P642">
        <v>100</v>
      </c>
      <c r="Q642">
        <v>50</v>
      </c>
      <c r="R642" t="s">
        <v>216</v>
      </c>
      <c r="S642">
        <v>1</v>
      </c>
      <c r="T642">
        <v>1</v>
      </c>
      <c r="U642">
        <v>50</v>
      </c>
      <c r="AA642">
        <v>0</v>
      </c>
    </row>
    <row r="643" spans="1:27" ht="15">
      <c r="A643" t="s">
        <v>723</v>
      </c>
      <c r="B643" t="s">
        <v>711</v>
      </c>
      <c r="C643" t="s">
        <v>712</v>
      </c>
      <c r="D643">
        <v>1.85999999999999</v>
      </c>
      <c r="E643" t="s">
        <v>100</v>
      </c>
      <c r="F643" t="s">
        <v>101</v>
      </c>
      <c r="G643" t="s">
        <v>63</v>
      </c>
      <c r="H643" t="s">
        <v>94</v>
      </c>
      <c r="I643" t="s">
        <v>95</v>
      </c>
      <c r="J643">
        <v>22</v>
      </c>
      <c r="K643">
        <v>0.0186</v>
      </c>
      <c r="L643" t="s">
        <v>215</v>
      </c>
      <c r="M643" t="s">
        <v>215</v>
      </c>
      <c r="N643">
        <v>50</v>
      </c>
      <c r="O643">
        <v>100</v>
      </c>
      <c r="P643">
        <v>100</v>
      </c>
      <c r="Q643">
        <v>50</v>
      </c>
      <c r="R643" t="s">
        <v>216</v>
      </c>
      <c r="S643">
        <v>1</v>
      </c>
      <c r="T643">
        <v>1</v>
      </c>
      <c r="U643">
        <v>50</v>
      </c>
      <c r="AA643">
        <v>0</v>
      </c>
    </row>
    <row r="644" spans="1:27" ht="15">
      <c r="A644" t="s">
        <v>724</v>
      </c>
      <c r="B644" t="s">
        <v>711</v>
      </c>
      <c r="C644" t="s">
        <v>712</v>
      </c>
      <c r="D644">
        <v>1.85999999999999</v>
      </c>
      <c r="E644" t="s">
        <v>103</v>
      </c>
      <c r="F644" t="s">
        <v>104</v>
      </c>
      <c r="G644" t="s">
        <v>63</v>
      </c>
      <c r="H644" t="s">
        <v>94</v>
      </c>
      <c r="I644" t="s">
        <v>95</v>
      </c>
      <c r="J644">
        <v>23</v>
      </c>
      <c r="K644">
        <v>0.0186</v>
      </c>
      <c r="L644" t="s">
        <v>215</v>
      </c>
      <c r="M644" t="s">
        <v>215</v>
      </c>
      <c r="N644">
        <v>50</v>
      </c>
      <c r="O644">
        <v>100</v>
      </c>
      <c r="P644">
        <v>100</v>
      </c>
      <c r="Q644">
        <v>50</v>
      </c>
      <c r="R644" t="s">
        <v>216</v>
      </c>
      <c r="S644">
        <v>1</v>
      </c>
      <c r="T644">
        <v>1</v>
      </c>
      <c r="U644">
        <v>50</v>
      </c>
      <c r="AA644">
        <v>0</v>
      </c>
    </row>
    <row r="645" spans="1:27" ht="15">
      <c r="A645" t="s">
        <v>725</v>
      </c>
      <c r="B645" t="s">
        <v>711</v>
      </c>
      <c r="C645" t="s">
        <v>712</v>
      </c>
      <c r="D645">
        <v>1.85583892617449</v>
      </c>
      <c r="E645" t="s">
        <v>106</v>
      </c>
      <c r="F645" t="s">
        <v>107</v>
      </c>
      <c r="G645" t="s">
        <v>63</v>
      </c>
      <c r="H645" t="s">
        <v>94</v>
      </c>
      <c r="I645" t="s">
        <v>95</v>
      </c>
      <c r="J645">
        <v>24</v>
      </c>
      <c r="K645">
        <v>0.0186</v>
      </c>
      <c r="L645" t="s">
        <v>215</v>
      </c>
      <c r="M645" t="s">
        <v>215</v>
      </c>
      <c r="N645">
        <v>50</v>
      </c>
      <c r="O645">
        <v>99.7762863535</v>
      </c>
      <c r="P645">
        <v>99.5525727069</v>
      </c>
      <c r="Q645">
        <v>49.7762863535</v>
      </c>
      <c r="R645" t="s">
        <v>216</v>
      </c>
      <c r="S645">
        <v>1</v>
      </c>
      <c r="T645">
        <v>1</v>
      </c>
      <c r="U645">
        <v>49.7762863535</v>
      </c>
      <c r="AA645">
        <v>0</v>
      </c>
    </row>
    <row r="646" spans="1:27" ht="15">
      <c r="A646" t="s">
        <v>726</v>
      </c>
      <c r="B646" t="s">
        <v>711</v>
      </c>
      <c r="C646" t="s">
        <v>712</v>
      </c>
      <c r="D646">
        <v>1.85999999999999</v>
      </c>
      <c r="E646" t="s">
        <v>112</v>
      </c>
      <c r="F646" t="s">
        <v>113</v>
      </c>
      <c r="G646" t="s">
        <v>63</v>
      </c>
      <c r="H646" t="s">
        <v>94</v>
      </c>
      <c r="I646" t="s">
        <v>95</v>
      </c>
      <c r="J646">
        <v>26</v>
      </c>
      <c r="K646">
        <v>0.0186</v>
      </c>
      <c r="L646" t="s">
        <v>215</v>
      </c>
      <c r="M646" t="s">
        <v>215</v>
      </c>
      <c r="N646">
        <v>50</v>
      </c>
      <c r="O646">
        <v>100</v>
      </c>
      <c r="P646">
        <v>100</v>
      </c>
      <c r="Q646">
        <v>50</v>
      </c>
      <c r="R646" t="s">
        <v>216</v>
      </c>
      <c r="S646">
        <v>1</v>
      </c>
      <c r="T646">
        <v>1</v>
      </c>
      <c r="U646">
        <v>50</v>
      </c>
      <c r="AA646">
        <v>0</v>
      </c>
    </row>
    <row r="647" spans="1:27" ht="15">
      <c r="A647" t="s">
        <v>727</v>
      </c>
      <c r="B647" t="s">
        <v>711</v>
      </c>
      <c r="C647" t="s">
        <v>712</v>
      </c>
      <c r="D647">
        <v>1.085</v>
      </c>
      <c r="E647" t="s">
        <v>133</v>
      </c>
      <c r="F647" t="s">
        <v>134</v>
      </c>
      <c r="G647" t="s">
        <v>63</v>
      </c>
      <c r="H647" t="s">
        <v>118</v>
      </c>
      <c r="I647" t="s">
        <v>119</v>
      </c>
      <c r="J647">
        <v>32</v>
      </c>
      <c r="K647">
        <v>0.0217</v>
      </c>
      <c r="L647" t="s">
        <v>34</v>
      </c>
      <c r="M647" t="s">
        <v>35</v>
      </c>
      <c r="N647">
        <v>50</v>
      </c>
      <c r="O647">
        <v>50</v>
      </c>
      <c r="P647">
        <v>0</v>
      </c>
      <c r="Q647">
        <v>0</v>
      </c>
      <c r="R647" t="s">
        <v>216</v>
      </c>
      <c r="S647">
        <v>1</v>
      </c>
      <c r="T647">
        <v>1</v>
      </c>
      <c r="U647">
        <v>0</v>
      </c>
      <c r="V647" t="s">
        <v>36</v>
      </c>
      <c r="W647">
        <v>1</v>
      </c>
      <c r="Y647" t="s">
        <v>35</v>
      </c>
      <c r="Z647">
        <v>50</v>
      </c>
      <c r="AA647">
        <v>50</v>
      </c>
    </row>
    <row r="648" spans="1:27" ht="15">
      <c r="A648" t="s">
        <v>710</v>
      </c>
      <c r="B648" t="s">
        <v>711</v>
      </c>
      <c r="C648" t="s">
        <v>712</v>
      </c>
      <c r="D648">
        <v>1.625</v>
      </c>
      <c r="E648" t="s">
        <v>136</v>
      </c>
      <c r="F648" t="s">
        <v>137</v>
      </c>
      <c r="G648" t="s">
        <v>63</v>
      </c>
      <c r="H648" t="s">
        <v>52</v>
      </c>
      <c r="I648" t="s">
        <v>138</v>
      </c>
      <c r="J648">
        <v>33</v>
      </c>
      <c r="K648">
        <v>0.0325</v>
      </c>
      <c r="L648" t="s">
        <v>34</v>
      </c>
      <c r="M648" t="s">
        <v>215</v>
      </c>
      <c r="N648">
        <v>50</v>
      </c>
      <c r="O648">
        <v>50</v>
      </c>
      <c r="P648">
        <v>0</v>
      </c>
      <c r="Q648">
        <v>0</v>
      </c>
      <c r="R648" t="s">
        <v>216</v>
      </c>
      <c r="S648">
        <v>1</v>
      </c>
      <c r="T648">
        <v>1</v>
      </c>
      <c r="U648">
        <v>0</v>
      </c>
      <c r="V648" t="s">
        <v>36</v>
      </c>
      <c r="W648">
        <v>1</v>
      </c>
      <c r="Y648" t="s">
        <v>215</v>
      </c>
      <c r="Z648">
        <v>50</v>
      </c>
      <c r="AA648">
        <v>50</v>
      </c>
    </row>
    <row r="649" spans="1:27" ht="15">
      <c r="A649" t="s">
        <v>713</v>
      </c>
      <c r="B649" t="s">
        <v>711</v>
      </c>
      <c r="C649" t="s">
        <v>712</v>
      </c>
      <c r="D649">
        <v>1.625</v>
      </c>
      <c r="E649" t="s">
        <v>146</v>
      </c>
      <c r="F649" t="s">
        <v>147</v>
      </c>
      <c r="G649" t="s">
        <v>63</v>
      </c>
      <c r="H649" t="s">
        <v>52</v>
      </c>
      <c r="I649" t="s">
        <v>138</v>
      </c>
      <c r="J649">
        <v>36</v>
      </c>
      <c r="K649">
        <v>0.0325</v>
      </c>
      <c r="L649" t="s">
        <v>34</v>
      </c>
      <c r="M649" t="s">
        <v>215</v>
      </c>
      <c r="N649">
        <v>50</v>
      </c>
      <c r="O649">
        <v>50</v>
      </c>
      <c r="P649">
        <v>0</v>
      </c>
      <c r="Q649">
        <v>0</v>
      </c>
      <c r="R649" t="s">
        <v>216</v>
      </c>
      <c r="S649">
        <v>1</v>
      </c>
      <c r="T649">
        <v>1</v>
      </c>
      <c r="U649">
        <v>0</v>
      </c>
      <c r="V649" t="s">
        <v>36</v>
      </c>
      <c r="W649">
        <v>1</v>
      </c>
      <c r="Y649" t="s">
        <v>215</v>
      </c>
      <c r="Z649">
        <v>50</v>
      </c>
      <c r="AA649">
        <v>50</v>
      </c>
    </row>
    <row r="650" spans="1:27" ht="15">
      <c r="A650" t="s">
        <v>740</v>
      </c>
      <c r="B650" t="s">
        <v>711</v>
      </c>
      <c r="C650" t="s">
        <v>712</v>
      </c>
      <c r="D650">
        <v>0</v>
      </c>
      <c r="E650" t="s">
        <v>149</v>
      </c>
      <c r="F650" t="s">
        <v>150</v>
      </c>
      <c r="G650" t="s">
        <v>63</v>
      </c>
      <c r="H650" t="s">
        <v>151</v>
      </c>
      <c r="I650" t="s">
        <v>152</v>
      </c>
      <c r="J650">
        <v>37</v>
      </c>
      <c r="K650">
        <v>0.0433</v>
      </c>
      <c r="L650" t="s">
        <v>34</v>
      </c>
      <c r="M650" t="s">
        <v>114</v>
      </c>
      <c r="N650">
        <v>0</v>
      </c>
      <c r="O650">
        <v>0</v>
      </c>
      <c r="P650">
        <v>0</v>
      </c>
      <c r="Q650">
        <v>0</v>
      </c>
      <c r="R650" t="s">
        <v>216</v>
      </c>
      <c r="S650">
        <v>1</v>
      </c>
      <c r="T650">
        <v>1</v>
      </c>
      <c r="U650">
        <v>0</v>
      </c>
      <c r="V650" t="s">
        <v>84</v>
      </c>
      <c r="W650">
        <v>0</v>
      </c>
      <c r="Y650" t="s">
        <v>114</v>
      </c>
      <c r="Z650">
        <v>16.665</v>
      </c>
      <c r="AA650">
        <v>0</v>
      </c>
    </row>
    <row r="651" spans="1:27" ht="15">
      <c r="A651" t="s">
        <v>738</v>
      </c>
      <c r="B651" t="s">
        <v>711</v>
      </c>
      <c r="C651" t="s">
        <v>712</v>
      </c>
      <c r="D651">
        <v>0</v>
      </c>
      <c r="E651" t="s">
        <v>154</v>
      </c>
      <c r="F651" t="s">
        <v>155</v>
      </c>
      <c r="G651" t="s">
        <v>63</v>
      </c>
      <c r="H651" t="s">
        <v>151</v>
      </c>
      <c r="I651" t="s">
        <v>152</v>
      </c>
      <c r="J651">
        <v>38</v>
      </c>
      <c r="K651">
        <v>0.0433</v>
      </c>
      <c r="L651" t="s">
        <v>34</v>
      </c>
      <c r="M651" t="s">
        <v>35</v>
      </c>
      <c r="N651">
        <v>0</v>
      </c>
      <c r="O651">
        <v>0</v>
      </c>
      <c r="P651">
        <v>0</v>
      </c>
      <c r="Q651">
        <v>0</v>
      </c>
      <c r="R651" t="s">
        <v>216</v>
      </c>
      <c r="S651">
        <v>1</v>
      </c>
      <c r="T651">
        <v>1</v>
      </c>
      <c r="U651">
        <v>0</v>
      </c>
      <c r="V651" t="s">
        <v>84</v>
      </c>
      <c r="W651">
        <v>0</v>
      </c>
      <c r="Y651" t="s">
        <v>35</v>
      </c>
      <c r="Z651">
        <v>50</v>
      </c>
      <c r="AA651">
        <v>0</v>
      </c>
    </row>
    <row r="652" spans="1:27" ht="15">
      <c r="A652" t="s">
        <v>734</v>
      </c>
      <c r="B652" t="s">
        <v>711</v>
      </c>
      <c r="C652" t="s">
        <v>712</v>
      </c>
      <c r="D652">
        <v>1.25</v>
      </c>
      <c r="E652" t="s">
        <v>47</v>
      </c>
      <c r="F652" t="s">
        <v>48</v>
      </c>
      <c r="G652" t="s">
        <v>31</v>
      </c>
      <c r="H652" t="s">
        <v>248</v>
      </c>
      <c r="I652" t="s">
        <v>249</v>
      </c>
      <c r="J652">
        <v>8</v>
      </c>
      <c r="K652">
        <v>0.025</v>
      </c>
      <c r="L652" t="s">
        <v>34</v>
      </c>
      <c r="M652" t="s">
        <v>35</v>
      </c>
      <c r="N652">
        <v>50</v>
      </c>
      <c r="O652">
        <v>50</v>
      </c>
      <c r="P652">
        <v>0</v>
      </c>
      <c r="Q652">
        <v>0</v>
      </c>
      <c r="R652" t="s">
        <v>216</v>
      </c>
      <c r="S652">
        <v>1</v>
      </c>
      <c r="T652">
        <v>1</v>
      </c>
      <c r="U652">
        <v>0</v>
      </c>
      <c r="V652" t="s">
        <v>36</v>
      </c>
      <c r="W652">
        <v>1</v>
      </c>
      <c r="Y652" t="s">
        <v>35</v>
      </c>
      <c r="Z652">
        <v>50</v>
      </c>
      <c r="AA652">
        <v>50</v>
      </c>
    </row>
    <row r="653" spans="1:27" ht="15">
      <c r="A653" t="s">
        <v>736</v>
      </c>
      <c r="B653" t="s">
        <v>711</v>
      </c>
      <c r="C653" t="s">
        <v>712</v>
      </c>
      <c r="D653">
        <v>0</v>
      </c>
      <c r="E653" t="s">
        <v>55</v>
      </c>
      <c r="F653" t="s">
        <v>56</v>
      </c>
      <c r="G653" t="s">
        <v>31</v>
      </c>
      <c r="H653" t="s">
        <v>221</v>
      </c>
      <c r="I653" t="s">
        <v>222</v>
      </c>
      <c r="J653">
        <v>10</v>
      </c>
      <c r="K653">
        <v>0.0417</v>
      </c>
      <c r="L653" t="s">
        <v>34</v>
      </c>
      <c r="N653">
        <v>0</v>
      </c>
      <c r="O653">
        <v>0</v>
      </c>
      <c r="P653">
        <v>0</v>
      </c>
      <c r="Q653">
        <v>0</v>
      </c>
      <c r="R653" t="s">
        <v>216</v>
      </c>
      <c r="S653">
        <v>1</v>
      </c>
      <c r="T653">
        <v>1</v>
      </c>
      <c r="U653">
        <v>0</v>
      </c>
      <c r="W653">
        <v>0</v>
      </c>
      <c r="X653">
        <v>0</v>
      </c>
      <c r="Z653">
        <v>0</v>
      </c>
      <c r="AA653">
        <v>0</v>
      </c>
    </row>
    <row r="654" spans="1:27" ht="15">
      <c r="A654" t="s">
        <v>737</v>
      </c>
      <c r="B654" t="s">
        <v>711</v>
      </c>
      <c r="C654" t="s">
        <v>712</v>
      </c>
      <c r="D654">
        <v>2.085</v>
      </c>
      <c r="E654" t="s">
        <v>58</v>
      </c>
      <c r="F654" t="s">
        <v>59</v>
      </c>
      <c r="G654" t="s">
        <v>31</v>
      </c>
      <c r="H654" t="s">
        <v>52</v>
      </c>
      <c r="I654" t="s">
        <v>53</v>
      </c>
      <c r="J654">
        <v>11</v>
      </c>
      <c r="K654">
        <v>0.0417</v>
      </c>
      <c r="L654" t="s">
        <v>34</v>
      </c>
      <c r="M654" t="s">
        <v>35</v>
      </c>
      <c r="N654">
        <v>50</v>
      </c>
      <c r="O654">
        <v>50</v>
      </c>
      <c r="P654">
        <v>0</v>
      </c>
      <c r="Q654">
        <v>0</v>
      </c>
      <c r="R654" t="s">
        <v>216</v>
      </c>
      <c r="S654">
        <v>1</v>
      </c>
      <c r="T654">
        <v>1</v>
      </c>
      <c r="U654">
        <v>0</v>
      </c>
      <c r="V654" t="s">
        <v>36</v>
      </c>
      <c r="W654">
        <v>1</v>
      </c>
      <c r="Y654" t="s">
        <v>35</v>
      </c>
      <c r="Z654">
        <v>50</v>
      </c>
      <c r="AA654">
        <v>50</v>
      </c>
    </row>
    <row r="655" spans="1:27" ht="15">
      <c r="A655" t="s">
        <v>739</v>
      </c>
      <c r="B655" t="s">
        <v>711</v>
      </c>
      <c r="C655" t="s">
        <v>712</v>
      </c>
      <c r="D655">
        <v>0</v>
      </c>
      <c r="E655" t="s">
        <v>82</v>
      </c>
      <c r="F655" t="s">
        <v>83</v>
      </c>
      <c r="G655" t="s">
        <v>63</v>
      </c>
      <c r="H655" t="s">
        <v>64</v>
      </c>
      <c r="I655" t="s">
        <v>65</v>
      </c>
      <c r="J655">
        <v>17</v>
      </c>
      <c r="K655">
        <v>0.0163</v>
      </c>
      <c r="L655" t="s">
        <v>34</v>
      </c>
      <c r="N655">
        <v>0</v>
      </c>
      <c r="O655">
        <v>0</v>
      </c>
      <c r="P655">
        <v>0</v>
      </c>
      <c r="Q655">
        <v>0</v>
      </c>
      <c r="R655" t="s">
        <v>216</v>
      </c>
      <c r="S655">
        <v>1</v>
      </c>
      <c r="T655">
        <v>1</v>
      </c>
      <c r="U655">
        <v>0</v>
      </c>
      <c r="V655" t="s">
        <v>80</v>
      </c>
      <c r="W655">
        <v>0</v>
      </c>
      <c r="Z655">
        <v>0</v>
      </c>
      <c r="AA655">
        <v>0</v>
      </c>
    </row>
    <row r="656" spans="1:27" ht="15">
      <c r="A656" t="s">
        <v>742</v>
      </c>
      <c r="B656" t="s">
        <v>711</v>
      </c>
      <c r="C656" t="s">
        <v>712</v>
      </c>
      <c r="D656">
        <v>0</v>
      </c>
      <c r="E656" t="s">
        <v>109</v>
      </c>
      <c r="F656" t="s">
        <v>110</v>
      </c>
      <c r="G656" t="s">
        <v>63</v>
      </c>
      <c r="H656" t="s">
        <v>94</v>
      </c>
      <c r="I656" t="s">
        <v>95</v>
      </c>
      <c r="J656">
        <v>25</v>
      </c>
      <c r="K656">
        <v>0.0186</v>
      </c>
      <c r="L656" t="s">
        <v>34</v>
      </c>
      <c r="N656">
        <v>0</v>
      </c>
      <c r="O656">
        <v>0</v>
      </c>
      <c r="P656">
        <v>0</v>
      </c>
      <c r="Q656">
        <v>0</v>
      </c>
      <c r="R656" t="s">
        <v>216</v>
      </c>
      <c r="S656">
        <v>1</v>
      </c>
      <c r="T656">
        <v>1</v>
      </c>
      <c r="U656">
        <v>0</v>
      </c>
      <c r="V656" t="s">
        <v>80</v>
      </c>
      <c r="W656">
        <v>0</v>
      </c>
      <c r="Z656">
        <v>0</v>
      </c>
      <c r="AA656">
        <v>0</v>
      </c>
    </row>
    <row r="657" spans="1:27" ht="15">
      <c r="A657" t="s">
        <v>743</v>
      </c>
      <c r="B657" t="s">
        <v>711</v>
      </c>
      <c r="C657" t="s">
        <v>712</v>
      </c>
      <c r="D657">
        <v>0</v>
      </c>
      <c r="E657" t="s">
        <v>116</v>
      </c>
      <c r="F657" t="s">
        <v>117</v>
      </c>
      <c r="G657" t="s">
        <v>63</v>
      </c>
      <c r="H657" t="s">
        <v>118</v>
      </c>
      <c r="I657" t="s">
        <v>119</v>
      </c>
      <c r="J657">
        <v>27</v>
      </c>
      <c r="K657">
        <v>0.0217</v>
      </c>
      <c r="L657" t="s">
        <v>34</v>
      </c>
      <c r="M657" t="s">
        <v>35</v>
      </c>
      <c r="N657">
        <v>0</v>
      </c>
      <c r="O657">
        <v>0</v>
      </c>
      <c r="P657">
        <v>0</v>
      </c>
      <c r="Q657">
        <v>0</v>
      </c>
      <c r="R657" t="s">
        <v>216</v>
      </c>
      <c r="S657">
        <v>1</v>
      </c>
      <c r="T657">
        <v>1</v>
      </c>
      <c r="U657">
        <v>0</v>
      </c>
      <c r="V657" t="s">
        <v>80</v>
      </c>
      <c r="W657">
        <v>0</v>
      </c>
      <c r="Y657" t="s">
        <v>35</v>
      </c>
      <c r="Z657">
        <v>50</v>
      </c>
      <c r="AA657">
        <v>0</v>
      </c>
    </row>
    <row r="658" spans="1:27" ht="15">
      <c r="A658" t="s">
        <v>744</v>
      </c>
      <c r="B658" t="s">
        <v>711</v>
      </c>
      <c r="C658" t="s">
        <v>712</v>
      </c>
      <c r="D658">
        <v>0</v>
      </c>
      <c r="E658" t="s">
        <v>121</v>
      </c>
      <c r="F658" t="s">
        <v>122</v>
      </c>
      <c r="G658" t="s">
        <v>63</v>
      </c>
      <c r="H658" t="s">
        <v>118</v>
      </c>
      <c r="I658" t="s">
        <v>119</v>
      </c>
      <c r="J658">
        <v>28</v>
      </c>
      <c r="K658">
        <v>0.0217</v>
      </c>
      <c r="L658" t="s">
        <v>34</v>
      </c>
      <c r="M658" t="s">
        <v>35</v>
      </c>
      <c r="N658">
        <v>0</v>
      </c>
      <c r="O658">
        <v>0</v>
      </c>
      <c r="P658">
        <v>0</v>
      </c>
      <c r="Q658">
        <v>0</v>
      </c>
      <c r="R658" t="s">
        <v>216</v>
      </c>
      <c r="S658">
        <v>1</v>
      </c>
      <c r="T658">
        <v>1</v>
      </c>
      <c r="U658">
        <v>0</v>
      </c>
      <c r="V658" t="s">
        <v>84</v>
      </c>
      <c r="W658">
        <v>0</v>
      </c>
      <c r="Y658" t="s">
        <v>35</v>
      </c>
      <c r="Z658">
        <v>50</v>
      </c>
      <c r="AA658">
        <v>0</v>
      </c>
    </row>
    <row r="659" spans="1:27" ht="15">
      <c r="A659" t="s">
        <v>745</v>
      </c>
      <c r="B659" t="s">
        <v>711</v>
      </c>
      <c r="C659" t="s">
        <v>712</v>
      </c>
      <c r="D659">
        <v>0</v>
      </c>
      <c r="E659" t="s">
        <v>124</v>
      </c>
      <c r="F659" t="s">
        <v>125</v>
      </c>
      <c r="G659" t="s">
        <v>63</v>
      </c>
      <c r="H659" t="s">
        <v>118</v>
      </c>
      <c r="I659" t="s">
        <v>119</v>
      </c>
      <c r="J659">
        <v>29</v>
      </c>
      <c r="K659">
        <v>0.0217</v>
      </c>
      <c r="L659" t="s">
        <v>34</v>
      </c>
      <c r="M659" t="s">
        <v>35</v>
      </c>
      <c r="N659">
        <v>0</v>
      </c>
      <c r="O659">
        <v>0</v>
      </c>
      <c r="P659">
        <v>0</v>
      </c>
      <c r="Q659">
        <v>0</v>
      </c>
      <c r="R659" t="s">
        <v>216</v>
      </c>
      <c r="S659">
        <v>1</v>
      </c>
      <c r="T659">
        <v>1</v>
      </c>
      <c r="U659">
        <v>0</v>
      </c>
      <c r="V659" t="s">
        <v>84</v>
      </c>
      <c r="W659">
        <v>0</v>
      </c>
      <c r="Y659" t="s">
        <v>35</v>
      </c>
      <c r="Z659">
        <v>50</v>
      </c>
      <c r="AA659">
        <v>0</v>
      </c>
    </row>
    <row r="660" spans="1:27" ht="15">
      <c r="A660" t="s">
        <v>746</v>
      </c>
      <c r="B660" t="s">
        <v>711</v>
      </c>
      <c r="C660" t="s">
        <v>712</v>
      </c>
      <c r="D660">
        <v>0</v>
      </c>
      <c r="E660" t="s">
        <v>127</v>
      </c>
      <c r="F660" t="s">
        <v>128</v>
      </c>
      <c r="G660" t="s">
        <v>63</v>
      </c>
      <c r="H660" t="s">
        <v>118</v>
      </c>
      <c r="I660" t="s">
        <v>119</v>
      </c>
      <c r="J660">
        <v>30</v>
      </c>
      <c r="K660">
        <v>0.0217</v>
      </c>
      <c r="L660" t="s">
        <v>34</v>
      </c>
      <c r="M660" t="s">
        <v>35</v>
      </c>
      <c r="N660">
        <v>0</v>
      </c>
      <c r="O660">
        <v>0</v>
      </c>
      <c r="P660">
        <v>0</v>
      </c>
      <c r="Q660">
        <v>0</v>
      </c>
      <c r="R660" t="s">
        <v>216</v>
      </c>
      <c r="S660">
        <v>1</v>
      </c>
      <c r="T660">
        <v>1</v>
      </c>
      <c r="U660">
        <v>0</v>
      </c>
      <c r="V660" t="s">
        <v>80</v>
      </c>
      <c r="W660">
        <v>0</v>
      </c>
      <c r="Y660" t="s">
        <v>35</v>
      </c>
      <c r="Z660">
        <v>50</v>
      </c>
      <c r="AA660">
        <v>0</v>
      </c>
    </row>
    <row r="661" spans="1:27" ht="15">
      <c r="A661" t="s">
        <v>747</v>
      </c>
      <c r="B661" t="s">
        <v>711</v>
      </c>
      <c r="C661" t="s">
        <v>712</v>
      </c>
      <c r="D661">
        <v>1.085</v>
      </c>
      <c r="E661" t="s">
        <v>130</v>
      </c>
      <c r="F661" t="s">
        <v>131</v>
      </c>
      <c r="G661" t="s">
        <v>63</v>
      </c>
      <c r="H661" t="s">
        <v>118</v>
      </c>
      <c r="I661" t="s">
        <v>119</v>
      </c>
      <c r="J661">
        <v>31</v>
      </c>
      <c r="K661">
        <v>0.0217</v>
      </c>
      <c r="L661" t="s">
        <v>34</v>
      </c>
      <c r="M661" t="s">
        <v>35</v>
      </c>
      <c r="N661">
        <v>50</v>
      </c>
      <c r="O661">
        <v>50</v>
      </c>
      <c r="P661">
        <v>0</v>
      </c>
      <c r="Q661">
        <v>0</v>
      </c>
      <c r="R661" t="s">
        <v>216</v>
      </c>
      <c r="S661">
        <v>1</v>
      </c>
      <c r="T661">
        <v>1</v>
      </c>
      <c r="U661">
        <v>0</v>
      </c>
      <c r="V661" t="s">
        <v>36</v>
      </c>
      <c r="W661">
        <v>1</v>
      </c>
      <c r="Y661" t="s">
        <v>35</v>
      </c>
      <c r="Z661">
        <v>50</v>
      </c>
      <c r="AA661">
        <v>50</v>
      </c>
    </row>
    <row r="662" spans="1:27" ht="15">
      <c r="A662" t="s">
        <v>748</v>
      </c>
      <c r="B662" t="s">
        <v>711</v>
      </c>
      <c r="C662" t="s">
        <v>712</v>
      </c>
      <c r="D662">
        <v>2.219778</v>
      </c>
      <c r="E662" t="s">
        <v>160</v>
      </c>
      <c r="F662" t="s">
        <v>161</v>
      </c>
      <c r="G662" t="s">
        <v>162</v>
      </c>
      <c r="I662" t="s">
        <v>163</v>
      </c>
      <c r="J662">
        <v>1</v>
      </c>
      <c r="K662">
        <v>0.0333</v>
      </c>
      <c r="L662" t="s">
        <v>34</v>
      </c>
      <c r="M662" t="s">
        <v>164</v>
      </c>
      <c r="N662">
        <v>66.66</v>
      </c>
      <c r="O662">
        <v>66.66</v>
      </c>
      <c r="P662">
        <v>0</v>
      </c>
      <c r="Q662">
        <v>0</v>
      </c>
      <c r="R662" t="s">
        <v>216</v>
      </c>
      <c r="S662">
        <v>1</v>
      </c>
      <c r="T662">
        <v>1</v>
      </c>
      <c r="U662">
        <v>0</v>
      </c>
      <c r="W662">
        <v>0</v>
      </c>
      <c r="X662">
        <v>66.66</v>
      </c>
      <c r="Z662">
        <v>0</v>
      </c>
      <c r="AA662">
        <v>66.66</v>
      </c>
    </row>
    <row r="663" spans="1:27" ht="15">
      <c r="A663" t="s">
        <v>749</v>
      </c>
      <c r="B663" t="s">
        <v>711</v>
      </c>
      <c r="C663" t="s">
        <v>712</v>
      </c>
      <c r="D663">
        <v>1.0323</v>
      </c>
      <c r="E663" t="s">
        <v>166</v>
      </c>
      <c r="F663" t="s">
        <v>167</v>
      </c>
      <c r="G663" t="s">
        <v>162</v>
      </c>
      <c r="I663" t="s">
        <v>163</v>
      </c>
      <c r="J663">
        <v>2</v>
      </c>
      <c r="K663">
        <v>0.0333</v>
      </c>
      <c r="L663" t="s">
        <v>34</v>
      </c>
      <c r="M663" t="s">
        <v>164</v>
      </c>
      <c r="N663">
        <v>31</v>
      </c>
      <c r="O663">
        <v>31</v>
      </c>
      <c r="P663">
        <v>0</v>
      </c>
      <c r="Q663">
        <v>0</v>
      </c>
      <c r="R663" t="s">
        <v>216</v>
      </c>
      <c r="S663">
        <v>1</v>
      </c>
      <c r="T663">
        <v>1</v>
      </c>
      <c r="U663">
        <v>0</v>
      </c>
      <c r="W663">
        <v>0</v>
      </c>
      <c r="X663">
        <v>31</v>
      </c>
      <c r="Z663">
        <v>0</v>
      </c>
      <c r="AA663">
        <v>31</v>
      </c>
    </row>
    <row r="664" spans="1:27" ht="15">
      <c r="A664" t="s">
        <v>750</v>
      </c>
      <c r="B664" t="s">
        <v>711</v>
      </c>
      <c r="C664" t="s">
        <v>712</v>
      </c>
      <c r="D664">
        <v>2.219778</v>
      </c>
      <c r="E664" t="s">
        <v>169</v>
      </c>
      <c r="F664" t="s">
        <v>170</v>
      </c>
      <c r="G664" t="s">
        <v>162</v>
      </c>
      <c r="I664" t="s">
        <v>163</v>
      </c>
      <c r="J664">
        <v>3</v>
      </c>
      <c r="K664">
        <v>0.0333</v>
      </c>
      <c r="L664" t="s">
        <v>34</v>
      </c>
      <c r="M664" t="s">
        <v>164</v>
      </c>
      <c r="N664">
        <v>66.66</v>
      </c>
      <c r="O664">
        <v>66.66</v>
      </c>
      <c r="P664">
        <v>0</v>
      </c>
      <c r="Q664">
        <v>0</v>
      </c>
      <c r="R664" t="s">
        <v>216</v>
      </c>
      <c r="S664">
        <v>1</v>
      </c>
      <c r="T664">
        <v>1</v>
      </c>
      <c r="U664">
        <v>0</v>
      </c>
      <c r="W664">
        <v>0</v>
      </c>
      <c r="X664">
        <v>66.66</v>
      </c>
      <c r="Z664">
        <v>0</v>
      </c>
      <c r="AA664">
        <v>66.66</v>
      </c>
    </row>
    <row r="665" spans="1:27" ht="15">
      <c r="A665" t="s">
        <v>957</v>
      </c>
      <c r="B665" t="s">
        <v>958</v>
      </c>
      <c r="C665" t="s">
        <v>959</v>
      </c>
      <c r="D665">
        <v>2.4375</v>
      </c>
      <c r="E665" t="s">
        <v>136</v>
      </c>
      <c r="F665" t="s">
        <v>137</v>
      </c>
      <c r="G665" t="s">
        <v>63</v>
      </c>
      <c r="H665" t="s">
        <v>52</v>
      </c>
      <c r="I665" t="s">
        <v>138</v>
      </c>
      <c r="J665">
        <v>33</v>
      </c>
      <c r="K665">
        <v>0.0325</v>
      </c>
      <c r="L665" t="s">
        <v>215</v>
      </c>
      <c r="M665" t="s">
        <v>215</v>
      </c>
      <c r="N665">
        <v>50</v>
      </c>
      <c r="O665">
        <v>75</v>
      </c>
      <c r="P665">
        <v>50</v>
      </c>
      <c r="Q665">
        <v>25</v>
      </c>
      <c r="R665" t="s">
        <v>216</v>
      </c>
      <c r="S665">
        <v>1</v>
      </c>
      <c r="T665">
        <v>1</v>
      </c>
      <c r="U665">
        <v>25</v>
      </c>
      <c r="AA665">
        <v>0</v>
      </c>
    </row>
    <row r="666" spans="1:27" ht="15">
      <c r="A666" t="s">
        <v>960</v>
      </c>
      <c r="B666" t="s">
        <v>958</v>
      </c>
      <c r="C666" t="s">
        <v>959</v>
      </c>
      <c r="D666">
        <v>2.4375</v>
      </c>
      <c r="E666" t="s">
        <v>146</v>
      </c>
      <c r="F666" t="s">
        <v>147</v>
      </c>
      <c r="G666" t="s">
        <v>63</v>
      </c>
      <c r="H666" t="s">
        <v>52</v>
      </c>
      <c r="I666" t="s">
        <v>138</v>
      </c>
      <c r="J666">
        <v>36</v>
      </c>
      <c r="K666">
        <v>0.0325</v>
      </c>
      <c r="L666" t="s">
        <v>215</v>
      </c>
      <c r="M666" t="s">
        <v>215</v>
      </c>
      <c r="N666">
        <v>50</v>
      </c>
      <c r="O666">
        <v>75</v>
      </c>
      <c r="P666">
        <v>50</v>
      </c>
      <c r="Q666">
        <v>25</v>
      </c>
      <c r="R666" t="s">
        <v>216</v>
      </c>
      <c r="S666">
        <v>1</v>
      </c>
      <c r="T666">
        <v>1</v>
      </c>
      <c r="U666">
        <v>25</v>
      </c>
      <c r="AA666">
        <v>0</v>
      </c>
    </row>
    <row r="667" spans="1:27" ht="15">
      <c r="A667" t="s">
        <v>961</v>
      </c>
      <c r="B667" t="s">
        <v>958</v>
      </c>
      <c r="C667" t="s">
        <v>959</v>
      </c>
      <c r="D667">
        <v>1.63</v>
      </c>
      <c r="E667" t="s">
        <v>61</v>
      </c>
      <c r="F667" t="s">
        <v>62</v>
      </c>
      <c r="G667" t="s">
        <v>63</v>
      </c>
      <c r="H667" t="s">
        <v>64</v>
      </c>
      <c r="I667" t="s">
        <v>65</v>
      </c>
      <c r="J667">
        <v>12</v>
      </c>
      <c r="K667">
        <v>0.0163</v>
      </c>
      <c r="L667" t="s">
        <v>215</v>
      </c>
      <c r="M667" t="s">
        <v>215</v>
      </c>
      <c r="N667">
        <v>50</v>
      </c>
      <c r="O667">
        <v>100</v>
      </c>
      <c r="P667">
        <v>100</v>
      </c>
      <c r="Q667">
        <v>50</v>
      </c>
      <c r="R667" t="s">
        <v>216</v>
      </c>
      <c r="S667">
        <v>1</v>
      </c>
      <c r="T667">
        <v>1</v>
      </c>
      <c r="U667">
        <v>50</v>
      </c>
      <c r="AA667">
        <v>0</v>
      </c>
    </row>
    <row r="668" spans="1:27" ht="15">
      <c r="A668" t="s">
        <v>962</v>
      </c>
      <c r="B668" t="s">
        <v>958</v>
      </c>
      <c r="C668" t="s">
        <v>959</v>
      </c>
      <c r="D668">
        <v>1.63</v>
      </c>
      <c r="E668" t="s">
        <v>68</v>
      </c>
      <c r="F668" t="s">
        <v>69</v>
      </c>
      <c r="G668" t="s">
        <v>63</v>
      </c>
      <c r="H668" t="s">
        <v>64</v>
      </c>
      <c r="I668" t="s">
        <v>65</v>
      </c>
      <c r="J668">
        <v>13</v>
      </c>
      <c r="K668">
        <v>0.0163</v>
      </c>
      <c r="L668" t="s">
        <v>215</v>
      </c>
      <c r="M668" t="s">
        <v>215</v>
      </c>
      <c r="N668">
        <v>50</v>
      </c>
      <c r="O668">
        <v>100</v>
      </c>
      <c r="P668">
        <v>100</v>
      </c>
      <c r="Q668">
        <v>50</v>
      </c>
      <c r="R668" t="s">
        <v>216</v>
      </c>
      <c r="S668">
        <v>1</v>
      </c>
      <c r="T668">
        <v>1</v>
      </c>
      <c r="U668">
        <v>50</v>
      </c>
      <c r="AA668">
        <v>0</v>
      </c>
    </row>
    <row r="669" spans="1:27" ht="15">
      <c r="A669" t="s">
        <v>963</v>
      </c>
      <c r="B669" t="s">
        <v>958</v>
      </c>
      <c r="C669" t="s">
        <v>959</v>
      </c>
      <c r="D669">
        <v>1.50131578947368</v>
      </c>
      <c r="E669" t="s">
        <v>71</v>
      </c>
      <c r="F669" t="s">
        <v>72</v>
      </c>
      <c r="G669" t="s">
        <v>63</v>
      </c>
      <c r="H669" t="s">
        <v>64</v>
      </c>
      <c r="I669" t="s">
        <v>65</v>
      </c>
      <c r="J669">
        <v>14</v>
      </c>
      <c r="K669">
        <v>0.0163</v>
      </c>
      <c r="L669" t="s">
        <v>215</v>
      </c>
      <c r="M669" t="s">
        <v>215</v>
      </c>
      <c r="N669">
        <v>50</v>
      </c>
      <c r="O669">
        <v>92.1052631579</v>
      </c>
      <c r="P669">
        <v>84.2105263158</v>
      </c>
      <c r="Q669">
        <v>42.1052631579</v>
      </c>
      <c r="R669" t="s">
        <v>216</v>
      </c>
      <c r="S669">
        <v>1</v>
      </c>
      <c r="T669">
        <v>1</v>
      </c>
      <c r="U669">
        <v>42.1052631579</v>
      </c>
      <c r="AA669">
        <v>0</v>
      </c>
    </row>
    <row r="670" spans="1:27" ht="15">
      <c r="A670" t="s">
        <v>964</v>
      </c>
      <c r="B670" t="s">
        <v>958</v>
      </c>
      <c r="C670" t="s">
        <v>959</v>
      </c>
      <c r="D670">
        <v>1.57331766917293</v>
      </c>
      <c r="E670" t="s">
        <v>75</v>
      </c>
      <c r="F670" t="s">
        <v>76</v>
      </c>
      <c r="G670" t="s">
        <v>63</v>
      </c>
      <c r="H670" t="s">
        <v>64</v>
      </c>
      <c r="I670" t="s">
        <v>65</v>
      </c>
      <c r="J670">
        <v>15</v>
      </c>
      <c r="K670">
        <v>0.0163</v>
      </c>
      <c r="L670" t="s">
        <v>215</v>
      </c>
      <c r="M670" t="s">
        <v>215</v>
      </c>
      <c r="N670">
        <v>50</v>
      </c>
      <c r="O670">
        <v>96.522556391</v>
      </c>
      <c r="P670">
        <v>93.045112782</v>
      </c>
      <c r="Q670">
        <v>46.522556391</v>
      </c>
      <c r="R670" t="s">
        <v>216</v>
      </c>
      <c r="S670">
        <v>1</v>
      </c>
      <c r="T670">
        <v>1</v>
      </c>
      <c r="U670">
        <v>46.522556391</v>
      </c>
      <c r="AA670">
        <v>0</v>
      </c>
    </row>
    <row r="671" spans="1:27" ht="15">
      <c r="A671" t="s">
        <v>965</v>
      </c>
      <c r="B671" t="s">
        <v>958</v>
      </c>
      <c r="C671" t="s">
        <v>959</v>
      </c>
      <c r="D671">
        <v>1.63</v>
      </c>
      <c r="E671" t="s">
        <v>78</v>
      </c>
      <c r="F671" t="s">
        <v>79</v>
      </c>
      <c r="G671" t="s">
        <v>63</v>
      </c>
      <c r="H671" t="s">
        <v>64</v>
      </c>
      <c r="I671" t="s">
        <v>65</v>
      </c>
      <c r="J671">
        <v>16</v>
      </c>
      <c r="K671">
        <v>0.0163</v>
      </c>
      <c r="L671" t="s">
        <v>215</v>
      </c>
      <c r="M671" t="s">
        <v>215</v>
      </c>
      <c r="N671">
        <v>50</v>
      </c>
      <c r="O671">
        <v>100</v>
      </c>
      <c r="P671">
        <v>100</v>
      </c>
      <c r="Q671">
        <v>50</v>
      </c>
      <c r="R671" t="s">
        <v>216</v>
      </c>
      <c r="S671">
        <v>1</v>
      </c>
      <c r="T671">
        <v>1</v>
      </c>
      <c r="U671">
        <v>50</v>
      </c>
      <c r="AA671">
        <v>0</v>
      </c>
    </row>
    <row r="672" spans="1:27" ht="15">
      <c r="A672" t="s">
        <v>966</v>
      </c>
      <c r="B672" t="s">
        <v>958</v>
      </c>
      <c r="C672" t="s">
        <v>959</v>
      </c>
      <c r="D672">
        <v>1.63</v>
      </c>
      <c r="E672" t="s">
        <v>86</v>
      </c>
      <c r="F672" t="s">
        <v>87</v>
      </c>
      <c r="G672" t="s">
        <v>63</v>
      </c>
      <c r="H672" t="s">
        <v>64</v>
      </c>
      <c r="I672" t="s">
        <v>65</v>
      </c>
      <c r="J672">
        <v>18</v>
      </c>
      <c r="K672">
        <v>0.0163</v>
      </c>
      <c r="L672" t="s">
        <v>215</v>
      </c>
      <c r="M672" t="s">
        <v>215</v>
      </c>
      <c r="N672">
        <v>50</v>
      </c>
      <c r="O672">
        <v>100</v>
      </c>
      <c r="P672">
        <v>100</v>
      </c>
      <c r="Q672">
        <v>50</v>
      </c>
      <c r="R672" t="s">
        <v>216</v>
      </c>
      <c r="S672">
        <v>1</v>
      </c>
      <c r="T672">
        <v>1</v>
      </c>
      <c r="U672">
        <v>50</v>
      </c>
      <c r="AA672">
        <v>0</v>
      </c>
    </row>
    <row r="673" spans="1:27" ht="15">
      <c r="A673" t="s">
        <v>967</v>
      </c>
      <c r="B673" t="s">
        <v>958</v>
      </c>
      <c r="C673" t="s">
        <v>959</v>
      </c>
      <c r="D673">
        <v>1.63</v>
      </c>
      <c r="E673" t="s">
        <v>89</v>
      </c>
      <c r="F673" t="s">
        <v>90</v>
      </c>
      <c r="G673" t="s">
        <v>63</v>
      </c>
      <c r="H673" t="s">
        <v>64</v>
      </c>
      <c r="I673" t="s">
        <v>65</v>
      </c>
      <c r="J673">
        <v>19</v>
      </c>
      <c r="K673">
        <v>0.0163</v>
      </c>
      <c r="L673" t="s">
        <v>215</v>
      </c>
      <c r="M673" t="s">
        <v>215</v>
      </c>
      <c r="N673">
        <v>50</v>
      </c>
      <c r="O673">
        <v>100</v>
      </c>
      <c r="P673">
        <v>100</v>
      </c>
      <c r="Q673">
        <v>50</v>
      </c>
      <c r="R673" t="s">
        <v>216</v>
      </c>
      <c r="S673">
        <v>1</v>
      </c>
      <c r="T673">
        <v>1</v>
      </c>
      <c r="U673">
        <v>50</v>
      </c>
      <c r="AA673">
        <v>0</v>
      </c>
    </row>
    <row r="674" spans="1:27" ht="15">
      <c r="A674" t="s">
        <v>968</v>
      </c>
      <c r="B674" t="s">
        <v>958</v>
      </c>
      <c r="C674" t="s">
        <v>959</v>
      </c>
      <c r="D674">
        <v>1.85999999999999</v>
      </c>
      <c r="E674" t="s">
        <v>92</v>
      </c>
      <c r="F674" t="s">
        <v>93</v>
      </c>
      <c r="G674" t="s">
        <v>63</v>
      </c>
      <c r="H674" t="s">
        <v>94</v>
      </c>
      <c r="I674" t="s">
        <v>95</v>
      </c>
      <c r="J674">
        <v>20</v>
      </c>
      <c r="K674">
        <v>0.0186</v>
      </c>
      <c r="L674" t="s">
        <v>215</v>
      </c>
      <c r="M674" t="s">
        <v>215</v>
      </c>
      <c r="N674">
        <v>50</v>
      </c>
      <c r="O674">
        <v>100</v>
      </c>
      <c r="P674">
        <v>100</v>
      </c>
      <c r="Q674">
        <v>50</v>
      </c>
      <c r="R674" t="s">
        <v>216</v>
      </c>
      <c r="S674">
        <v>1</v>
      </c>
      <c r="T674">
        <v>1</v>
      </c>
      <c r="U674">
        <v>50</v>
      </c>
      <c r="AA674">
        <v>0</v>
      </c>
    </row>
    <row r="675" spans="1:27" ht="15">
      <c r="A675" t="s">
        <v>969</v>
      </c>
      <c r="B675" t="s">
        <v>958</v>
      </c>
      <c r="C675" t="s">
        <v>959</v>
      </c>
      <c r="D675">
        <v>1.85999999999999</v>
      </c>
      <c r="E675" t="s">
        <v>97</v>
      </c>
      <c r="F675" t="s">
        <v>98</v>
      </c>
      <c r="G675" t="s">
        <v>63</v>
      </c>
      <c r="H675" t="s">
        <v>94</v>
      </c>
      <c r="I675" t="s">
        <v>95</v>
      </c>
      <c r="J675">
        <v>21</v>
      </c>
      <c r="K675">
        <v>0.0186</v>
      </c>
      <c r="L675" t="s">
        <v>215</v>
      </c>
      <c r="M675" t="s">
        <v>215</v>
      </c>
      <c r="N675">
        <v>50</v>
      </c>
      <c r="O675">
        <v>100</v>
      </c>
      <c r="P675">
        <v>100</v>
      </c>
      <c r="Q675">
        <v>50</v>
      </c>
      <c r="R675" t="s">
        <v>216</v>
      </c>
      <c r="S675">
        <v>1</v>
      </c>
      <c r="T675">
        <v>1</v>
      </c>
      <c r="U675">
        <v>50</v>
      </c>
      <c r="AA675">
        <v>0</v>
      </c>
    </row>
    <row r="676" spans="1:27" ht="15">
      <c r="A676" t="s">
        <v>970</v>
      </c>
      <c r="B676" t="s">
        <v>958</v>
      </c>
      <c r="C676" t="s">
        <v>959</v>
      </c>
      <c r="D676">
        <v>1.85999999999999</v>
      </c>
      <c r="E676" t="s">
        <v>100</v>
      </c>
      <c r="F676" t="s">
        <v>101</v>
      </c>
      <c r="G676" t="s">
        <v>63</v>
      </c>
      <c r="H676" t="s">
        <v>94</v>
      </c>
      <c r="I676" t="s">
        <v>95</v>
      </c>
      <c r="J676">
        <v>22</v>
      </c>
      <c r="K676">
        <v>0.0186</v>
      </c>
      <c r="L676" t="s">
        <v>215</v>
      </c>
      <c r="M676" t="s">
        <v>215</v>
      </c>
      <c r="N676">
        <v>50</v>
      </c>
      <c r="O676">
        <v>100</v>
      </c>
      <c r="P676">
        <v>100</v>
      </c>
      <c r="Q676">
        <v>50</v>
      </c>
      <c r="R676" t="s">
        <v>216</v>
      </c>
      <c r="S676">
        <v>1</v>
      </c>
      <c r="T676">
        <v>1</v>
      </c>
      <c r="U676">
        <v>50</v>
      </c>
      <c r="AA676">
        <v>0</v>
      </c>
    </row>
    <row r="677" spans="1:27" ht="15">
      <c r="A677" t="s">
        <v>971</v>
      </c>
      <c r="B677" t="s">
        <v>958</v>
      </c>
      <c r="C677" t="s">
        <v>959</v>
      </c>
      <c r="D677">
        <v>1.85999999999999</v>
      </c>
      <c r="E677" t="s">
        <v>103</v>
      </c>
      <c r="F677" t="s">
        <v>104</v>
      </c>
      <c r="G677" t="s">
        <v>63</v>
      </c>
      <c r="H677" t="s">
        <v>94</v>
      </c>
      <c r="I677" t="s">
        <v>95</v>
      </c>
      <c r="J677">
        <v>23</v>
      </c>
      <c r="K677">
        <v>0.0186</v>
      </c>
      <c r="L677" t="s">
        <v>215</v>
      </c>
      <c r="M677" t="s">
        <v>215</v>
      </c>
      <c r="N677">
        <v>50</v>
      </c>
      <c r="O677">
        <v>100</v>
      </c>
      <c r="P677">
        <v>100</v>
      </c>
      <c r="Q677">
        <v>50</v>
      </c>
      <c r="R677" t="s">
        <v>216</v>
      </c>
      <c r="S677">
        <v>1</v>
      </c>
      <c r="T677">
        <v>1</v>
      </c>
      <c r="U677">
        <v>50</v>
      </c>
      <c r="AA677">
        <v>0</v>
      </c>
    </row>
    <row r="678" spans="1:27" ht="15">
      <c r="A678" t="s">
        <v>972</v>
      </c>
      <c r="B678" t="s">
        <v>958</v>
      </c>
      <c r="C678" t="s">
        <v>959</v>
      </c>
      <c r="D678">
        <v>1.85999999999999</v>
      </c>
      <c r="E678" t="s">
        <v>106</v>
      </c>
      <c r="F678" t="s">
        <v>107</v>
      </c>
      <c r="G678" t="s">
        <v>63</v>
      </c>
      <c r="H678" t="s">
        <v>94</v>
      </c>
      <c r="I678" t="s">
        <v>95</v>
      </c>
      <c r="J678">
        <v>24</v>
      </c>
      <c r="K678">
        <v>0.0186</v>
      </c>
      <c r="L678" t="s">
        <v>215</v>
      </c>
      <c r="M678" t="s">
        <v>215</v>
      </c>
      <c r="N678">
        <v>50</v>
      </c>
      <c r="O678">
        <v>100</v>
      </c>
      <c r="P678">
        <v>100</v>
      </c>
      <c r="Q678">
        <v>50</v>
      </c>
      <c r="R678" t="s">
        <v>216</v>
      </c>
      <c r="S678">
        <v>1</v>
      </c>
      <c r="T678">
        <v>1</v>
      </c>
      <c r="U678">
        <v>50</v>
      </c>
      <c r="AA678">
        <v>0</v>
      </c>
    </row>
    <row r="679" spans="1:27" ht="15">
      <c r="A679" t="s">
        <v>973</v>
      </c>
      <c r="B679" t="s">
        <v>958</v>
      </c>
      <c r="C679" t="s">
        <v>959</v>
      </c>
      <c r="D679">
        <v>1.85999999999999</v>
      </c>
      <c r="E679" t="s">
        <v>112</v>
      </c>
      <c r="F679" t="s">
        <v>113</v>
      </c>
      <c r="G679" t="s">
        <v>63</v>
      </c>
      <c r="H679" t="s">
        <v>94</v>
      </c>
      <c r="I679" t="s">
        <v>95</v>
      </c>
      <c r="J679">
        <v>26</v>
      </c>
      <c r="K679">
        <v>0.0186</v>
      </c>
      <c r="L679" t="s">
        <v>215</v>
      </c>
      <c r="M679" t="s">
        <v>215</v>
      </c>
      <c r="N679">
        <v>50</v>
      </c>
      <c r="O679">
        <v>100</v>
      </c>
      <c r="P679">
        <v>100</v>
      </c>
      <c r="Q679">
        <v>50</v>
      </c>
      <c r="R679" t="s">
        <v>216</v>
      </c>
      <c r="S679">
        <v>1</v>
      </c>
      <c r="T679">
        <v>1</v>
      </c>
      <c r="U679">
        <v>50</v>
      </c>
      <c r="AA679">
        <v>0</v>
      </c>
    </row>
    <row r="680" spans="1:27" ht="15">
      <c r="A680" t="s">
        <v>974</v>
      </c>
      <c r="B680" t="s">
        <v>958</v>
      </c>
      <c r="C680" t="s">
        <v>959</v>
      </c>
      <c r="D680">
        <v>1.085</v>
      </c>
      <c r="E680" t="s">
        <v>133</v>
      </c>
      <c r="F680" t="s">
        <v>134</v>
      </c>
      <c r="G680" t="s">
        <v>63</v>
      </c>
      <c r="H680" t="s">
        <v>118</v>
      </c>
      <c r="I680" t="s">
        <v>119</v>
      </c>
      <c r="J680">
        <v>32</v>
      </c>
      <c r="K680">
        <v>0.0217</v>
      </c>
      <c r="L680" t="s">
        <v>34</v>
      </c>
      <c r="M680" t="s">
        <v>35</v>
      </c>
      <c r="N680">
        <v>50</v>
      </c>
      <c r="O680">
        <v>50</v>
      </c>
      <c r="P680">
        <v>0</v>
      </c>
      <c r="Q680">
        <v>0</v>
      </c>
      <c r="R680" t="s">
        <v>216</v>
      </c>
      <c r="S680">
        <v>1</v>
      </c>
      <c r="T680">
        <v>1</v>
      </c>
      <c r="U680">
        <v>0</v>
      </c>
      <c r="V680" t="s">
        <v>36</v>
      </c>
      <c r="W680">
        <v>1</v>
      </c>
      <c r="Y680" t="s">
        <v>35</v>
      </c>
      <c r="Z680">
        <v>50</v>
      </c>
      <c r="AA680">
        <v>50</v>
      </c>
    </row>
    <row r="681" spans="1:27" ht="15">
      <c r="A681" t="s">
        <v>975</v>
      </c>
      <c r="B681" t="s">
        <v>958</v>
      </c>
      <c r="C681" t="s">
        <v>959</v>
      </c>
      <c r="D681">
        <v>0.541612499999999</v>
      </c>
      <c r="E681" t="s">
        <v>140</v>
      </c>
      <c r="F681" t="s">
        <v>141</v>
      </c>
      <c r="G681" t="s">
        <v>63</v>
      </c>
      <c r="H681" t="s">
        <v>52</v>
      </c>
      <c r="I681" t="s">
        <v>138</v>
      </c>
      <c r="J681">
        <v>34</v>
      </c>
      <c r="K681">
        <v>0.0325</v>
      </c>
      <c r="L681" t="s">
        <v>34</v>
      </c>
      <c r="M681" t="s">
        <v>114</v>
      </c>
      <c r="N681">
        <v>16.665</v>
      </c>
      <c r="O681">
        <v>16.665</v>
      </c>
      <c r="P681">
        <v>0</v>
      </c>
      <c r="Q681">
        <v>0</v>
      </c>
      <c r="R681" t="s">
        <v>216</v>
      </c>
      <c r="S681">
        <v>1</v>
      </c>
      <c r="T681">
        <v>1</v>
      </c>
      <c r="U681">
        <v>0</v>
      </c>
      <c r="V681" t="s">
        <v>36</v>
      </c>
      <c r="W681">
        <v>1</v>
      </c>
      <c r="Y681" t="s">
        <v>114</v>
      </c>
      <c r="Z681">
        <v>16.665</v>
      </c>
      <c r="AA681">
        <v>16.665</v>
      </c>
    </row>
    <row r="682" spans="1:27" ht="15">
      <c r="A682" t="s">
        <v>976</v>
      </c>
      <c r="B682" t="s">
        <v>958</v>
      </c>
      <c r="C682" t="s">
        <v>959</v>
      </c>
      <c r="D682">
        <v>0</v>
      </c>
      <c r="E682" t="s">
        <v>143</v>
      </c>
      <c r="F682" t="s">
        <v>144</v>
      </c>
      <c r="G682" t="s">
        <v>63</v>
      </c>
      <c r="H682" t="s">
        <v>52</v>
      </c>
      <c r="I682" t="s">
        <v>138</v>
      </c>
      <c r="J682">
        <v>35</v>
      </c>
      <c r="K682">
        <v>0.0325</v>
      </c>
      <c r="L682" t="s">
        <v>34</v>
      </c>
      <c r="N682">
        <v>0</v>
      </c>
      <c r="O682">
        <v>0</v>
      </c>
      <c r="P682">
        <v>0</v>
      </c>
      <c r="Q682">
        <v>0</v>
      </c>
      <c r="R682" t="s">
        <v>216</v>
      </c>
      <c r="S682">
        <v>1</v>
      </c>
      <c r="T682">
        <v>1</v>
      </c>
      <c r="U682">
        <v>0</v>
      </c>
      <c r="V682" t="s">
        <v>80</v>
      </c>
      <c r="W682">
        <v>0</v>
      </c>
      <c r="Z682">
        <v>0</v>
      </c>
      <c r="AA682">
        <v>0</v>
      </c>
    </row>
    <row r="683" spans="1:27" ht="15">
      <c r="A683" t="s">
        <v>977</v>
      </c>
      <c r="B683" t="s">
        <v>958</v>
      </c>
      <c r="C683" t="s">
        <v>959</v>
      </c>
      <c r="D683">
        <v>1.25</v>
      </c>
      <c r="E683" t="s">
        <v>29</v>
      </c>
      <c r="F683" t="s">
        <v>30</v>
      </c>
      <c r="G683" t="s">
        <v>31</v>
      </c>
      <c r="H683" t="s">
        <v>32</v>
      </c>
      <c r="I683" t="s">
        <v>33</v>
      </c>
      <c r="J683">
        <v>4</v>
      </c>
      <c r="K683">
        <v>0.025</v>
      </c>
      <c r="L683" t="s">
        <v>34</v>
      </c>
      <c r="M683" t="s">
        <v>35</v>
      </c>
      <c r="N683">
        <v>50</v>
      </c>
      <c r="O683">
        <v>50</v>
      </c>
      <c r="P683">
        <v>0</v>
      </c>
      <c r="Q683">
        <v>0</v>
      </c>
      <c r="R683" t="s">
        <v>216</v>
      </c>
      <c r="S683">
        <v>1</v>
      </c>
      <c r="T683">
        <v>1</v>
      </c>
      <c r="U683">
        <v>0</v>
      </c>
      <c r="V683" t="s">
        <v>36</v>
      </c>
      <c r="W683">
        <v>1</v>
      </c>
      <c r="Y683" t="s">
        <v>35</v>
      </c>
      <c r="Z683">
        <v>50</v>
      </c>
      <c r="AA683">
        <v>50</v>
      </c>
    </row>
    <row r="684" spans="1:27" ht="15">
      <c r="A684" t="s">
        <v>978</v>
      </c>
      <c r="B684" t="s">
        <v>958</v>
      </c>
      <c r="C684" t="s">
        <v>959</v>
      </c>
      <c r="D684">
        <v>1.25</v>
      </c>
      <c r="E684" t="s">
        <v>38</v>
      </c>
      <c r="F684" t="s">
        <v>39</v>
      </c>
      <c r="G684" t="s">
        <v>31</v>
      </c>
      <c r="H684" t="s">
        <v>32</v>
      </c>
      <c r="I684" t="s">
        <v>33</v>
      </c>
      <c r="J684">
        <v>5</v>
      </c>
      <c r="K684">
        <v>0.025</v>
      </c>
      <c r="L684" t="s">
        <v>34</v>
      </c>
      <c r="M684" t="s">
        <v>35</v>
      </c>
      <c r="N684">
        <v>50</v>
      </c>
      <c r="O684">
        <v>50</v>
      </c>
      <c r="P684">
        <v>0</v>
      </c>
      <c r="Q684">
        <v>0</v>
      </c>
      <c r="R684" t="s">
        <v>216</v>
      </c>
      <c r="S684">
        <v>1</v>
      </c>
      <c r="T684">
        <v>1</v>
      </c>
      <c r="U684">
        <v>0</v>
      </c>
      <c r="V684" t="s">
        <v>36</v>
      </c>
      <c r="W684">
        <v>1</v>
      </c>
      <c r="Y684" t="s">
        <v>35</v>
      </c>
      <c r="Z684">
        <v>50</v>
      </c>
      <c r="AA684">
        <v>50</v>
      </c>
    </row>
    <row r="685" spans="1:27" ht="15">
      <c r="A685" t="s">
        <v>979</v>
      </c>
      <c r="B685" t="s">
        <v>958</v>
      </c>
      <c r="C685" t="s">
        <v>959</v>
      </c>
      <c r="D685">
        <v>1.25</v>
      </c>
      <c r="E685" t="s">
        <v>41</v>
      </c>
      <c r="F685" t="s">
        <v>42</v>
      </c>
      <c r="G685" t="s">
        <v>31</v>
      </c>
      <c r="H685" t="s">
        <v>32</v>
      </c>
      <c r="I685" t="s">
        <v>33</v>
      </c>
      <c r="J685">
        <v>6</v>
      </c>
      <c r="K685">
        <v>0.025</v>
      </c>
      <c r="L685" t="s">
        <v>34</v>
      </c>
      <c r="M685" t="s">
        <v>35</v>
      </c>
      <c r="N685">
        <v>50</v>
      </c>
      <c r="O685">
        <v>50</v>
      </c>
      <c r="P685">
        <v>0</v>
      </c>
      <c r="Q685">
        <v>0</v>
      </c>
      <c r="R685" t="s">
        <v>216</v>
      </c>
      <c r="S685">
        <v>1</v>
      </c>
      <c r="T685">
        <v>1</v>
      </c>
      <c r="U685">
        <v>0</v>
      </c>
      <c r="V685" t="s">
        <v>36</v>
      </c>
      <c r="W685">
        <v>1</v>
      </c>
      <c r="Y685" t="s">
        <v>35</v>
      </c>
      <c r="Z685">
        <v>50</v>
      </c>
      <c r="AA685">
        <v>50</v>
      </c>
    </row>
    <row r="686" spans="1:27" ht="15">
      <c r="A686" t="s">
        <v>980</v>
      </c>
      <c r="B686" t="s">
        <v>958</v>
      </c>
      <c r="C686" t="s">
        <v>959</v>
      </c>
      <c r="D686">
        <v>1.25</v>
      </c>
      <c r="E686" t="s">
        <v>44</v>
      </c>
      <c r="F686" t="s">
        <v>45</v>
      </c>
      <c r="G686" t="s">
        <v>31</v>
      </c>
      <c r="H686" t="s">
        <v>32</v>
      </c>
      <c r="I686" t="s">
        <v>33</v>
      </c>
      <c r="J686">
        <v>7</v>
      </c>
      <c r="K686">
        <v>0.025</v>
      </c>
      <c r="L686" t="s">
        <v>34</v>
      </c>
      <c r="M686" t="s">
        <v>35</v>
      </c>
      <c r="N686">
        <v>50</v>
      </c>
      <c r="O686">
        <v>50</v>
      </c>
      <c r="P686">
        <v>0</v>
      </c>
      <c r="Q686">
        <v>0</v>
      </c>
      <c r="R686" t="s">
        <v>216</v>
      </c>
      <c r="S686">
        <v>1</v>
      </c>
      <c r="T686">
        <v>1</v>
      </c>
      <c r="U686">
        <v>0</v>
      </c>
      <c r="V686" t="s">
        <v>36</v>
      </c>
      <c r="W686">
        <v>1</v>
      </c>
      <c r="Y686" t="s">
        <v>35</v>
      </c>
      <c r="Z686">
        <v>50</v>
      </c>
      <c r="AA686">
        <v>50</v>
      </c>
    </row>
    <row r="687" spans="1:27" ht="15">
      <c r="A687" t="s">
        <v>981</v>
      </c>
      <c r="B687" t="s">
        <v>958</v>
      </c>
      <c r="C687" t="s">
        <v>959</v>
      </c>
      <c r="D687">
        <v>0</v>
      </c>
      <c r="E687" t="s">
        <v>47</v>
      </c>
      <c r="F687" t="s">
        <v>48</v>
      </c>
      <c r="G687" t="s">
        <v>31</v>
      </c>
      <c r="H687" t="s">
        <v>248</v>
      </c>
      <c r="I687" t="s">
        <v>249</v>
      </c>
      <c r="J687">
        <v>8</v>
      </c>
      <c r="K687">
        <v>0.025</v>
      </c>
      <c r="L687" t="s">
        <v>34</v>
      </c>
      <c r="M687" t="s">
        <v>35</v>
      </c>
      <c r="N687">
        <v>0</v>
      </c>
      <c r="O687">
        <v>0</v>
      </c>
      <c r="P687">
        <v>0</v>
      </c>
      <c r="Q687">
        <v>0</v>
      </c>
      <c r="R687" t="s">
        <v>216</v>
      </c>
      <c r="S687">
        <v>1</v>
      </c>
      <c r="T687">
        <v>1</v>
      </c>
      <c r="U687">
        <v>0</v>
      </c>
      <c r="V687" t="s">
        <v>84</v>
      </c>
      <c r="W687">
        <v>0</v>
      </c>
      <c r="Y687" t="s">
        <v>35</v>
      </c>
      <c r="Z687">
        <v>50</v>
      </c>
      <c r="AA687">
        <v>0</v>
      </c>
    </row>
    <row r="688" spans="1:27" ht="15">
      <c r="A688" t="s">
        <v>982</v>
      </c>
      <c r="B688" t="s">
        <v>958</v>
      </c>
      <c r="C688" t="s">
        <v>959</v>
      </c>
      <c r="D688">
        <v>0.2316435</v>
      </c>
      <c r="E688" t="s">
        <v>50</v>
      </c>
      <c r="F688" t="s">
        <v>51</v>
      </c>
      <c r="G688" t="s">
        <v>31</v>
      </c>
      <c r="H688" t="s">
        <v>221</v>
      </c>
      <c r="I688" t="s">
        <v>222</v>
      </c>
      <c r="J688">
        <v>9</v>
      </c>
      <c r="K688">
        <v>0.0417</v>
      </c>
      <c r="L688" t="s">
        <v>34</v>
      </c>
      <c r="M688" t="s">
        <v>114</v>
      </c>
      <c r="N688">
        <v>5.555</v>
      </c>
      <c r="O688">
        <v>5.555</v>
      </c>
      <c r="P688">
        <v>0</v>
      </c>
      <c r="Q688">
        <v>0</v>
      </c>
      <c r="R688" t="s">
        <v>216</v>
      </c>
      <c r="S688">
        <v>1</v>
      </c>
      <c r="T688">
        <v>1</v>
      </c>
      <c r="U688">
        <v>0</v>
      </c>
      <c r="W688">
        <v>0</v>
      </c>
      <c r="X688">
        <v>1</v>
      </c>
      <c r="Y688" t="s">
        <v>114</v>
      </c>
      <c r="Z688">
        <v>16.665</v>
      </c>
      <c r="AA688">
        <v>5.555</v>
      </c>
    </row>
    <row r="689" spans="1:27" ht="15">
      <c r="A689" t="s">
        <v>983</v>
      </c>
      <c r="B689" t="s">
        <v>958</v>
      </c>
      <c r="C689" t="s">
        <v>959</v>
      </c>
      <c r="D689">
        <v>0</v>
      </c>
      <c r="E689" t="s">
        <v>55</v>
      </c>
      <c r="F689" t="s">
        <v>56</v>
      </c>
      <c r="G689" t="s">
        <v>31</v>
      </c>
      <c r="H689" t="s">
        <v>221</v>
      </c>
      <c r="I689" t="s">
        <v>222</v>
      </c>
      <c r="J689">
        <v>10</v>
      </c>
      <c r="K689">
        <v>0.0417</v>
      </c>
      <c r="L689" t="s">
        <v>34</v>
      </c>
      <c r="N689">
        <v>0</v>
      </c>
      <c r="O689">
        <v>0</v>
      </c>
      <c r="P689">
        <v>0</v>
      </c>
      <c r="Q689">
        <v>0</v>
      </c>
      <c r="R689" t="s">
        <v>216</v>
      </c>
      <c r="S689">
        <v>1</v>
      </c>
      <c r="T689">
        <v>1</v>
      </c>
      <c r="U689">
        <v>0</v>
      </c>
      <c r="W689">
        <v>0</v>
      </c>
      <c r="X689">
        <v>0</v>
      </c>
      <c r="Z689">
        <v>0</v>
      </c>
      <c r="AA689">
        <v>0</v>
      </c>
    </row>
    <row r="690" spans="1:27" ht="15">
      <c r="A690" t="s">
        <v>984</v>
      </c>
      <c r="B690" t="s">
        <v>958</v>
      </c>
      <c r="C690" t="s">
        <v>959</v>
      </c>
      <c r="D690">
        <v>2.085</v>
      </c>
      <c r="E690" t="s">
        <v>58</v>
      </c>
      <c r="F690" t="s">
        <v>59</v>
      </c>
      <c r="G690" t="s">
        <v>31</v>
      </c>
      <c r="H690" t="s">
        <v>52</v>
      </c>
      <c r="I690" t="s">
        <v>53</v>
      </c>
      <c r="J690">
        <v>11</v>
      </c>
      <c r="K690">
        <v>0.0417</v>
      </c>
      <c r="L690" t="s">
        <v>34</v>
      </c>
      <c r="M690" t="s">
        <v>35</v>
      </c>
      <c r="N690">
        <v>50</v>
      </c>
      <c r="O690">
        <v>50</v>
      </c>
      <c r="P690">
        <v>0</v>
      </c>
      <c r="Q690">
        <v>0</v>
      </c>
      <c r="R690" t="s">
        <v>216</v>
      </c>
      <c r="S690">
        <v>1</v>
      </c>
      <c r="T690">
        <v>1</v>
      </c>
      <c r="U690">
        <v>0</v>
      </c>
      <c r="V690" t="s">
        <v>36</v>
      </c>
      <c r="W690">
        <v>1</v>
      </c>
      <c r="Y690" t="s">
        <v>35</v>
      </c>
      <c r="Z690">
        <v>50</v>
      </c>
      <c r="AA690">
        <v>50</v>
      </c>
    </row>
    <row r="691" spans="1:27" ht="15">
      <c r="A691" t="s">
        <v>985</v>
      </c>
      <c r="B691" t="s">
        <v>958</v>
      </c>
      <c r="C691" t="s">
        <v>959</v>
      </c>
      <c r="D691">
        <v>0</v>
      </c>
      <c r="E691" t="s">
        <v>154</v>
      </c>
      <c r="F691" t="s">
        <v>155</v>
      </c>
      <c r="G691" t="s">
        <v>63</v>
      </c>
      <c r="H691" t="s">
        <v>151</v>
      </c>
      <c r="I691" t="s">
        <v>152</v>
      </c>
      <c r="J691">
        <v>38</v>
      </c>
      <c r="K691">
        <v>0.0433</v>
      </c>
      <c r="L691" t="s">
        <v>34</v>
      </c>
      <c r="M691" t="s">
        <v>35</v>
      </c>
      <c r="N691">
        <v>0</v>
      </c>
      <c r="O691">
        <v>0</v>
      </c>
      <c r="P691">
        <v>0</v>
      </c>
      <c r="Q691">
        <v>0</v>
      </c>
      <c r="R691" t="s">
        <v>216</v>
      </c>
      <c r="S691">
        <v>1</v>
      </c>
      <c r="T691">
        <v>1</v>
      </c>
      <c r="U691">
        <v>0</v>
      </c>
      <c r="V691" t="s">
        <v>84</v>
      </c>
      <c r="W691">
        <v>0</v>
      </c>
      <c r="Y691" t="s">
        <v>35</v>
      </c>
      <c r="Z691">
        <v>50</v>
      </c>
      <c r="AA691">
        <v>0</v>
      </c>
    </row>
    <row r="692" spans="1:27" ht="15">
      <c r="A692" t="s">
        <v>986</v>
      </c>
      <c r="B692" t="s">
        <v>958</v>
      </c>
      <c r="C692" t="s">
        <v>959</v>
      </c>
      <c r="D692">
        <v>0</v>
      </c>
      <c r="E692" t="s">
        <v>82</v>
      </c>
      <c r="F692" t="s">
        <v>83</v>
      </c>
      <c r="G692" t="s">
        <v>63</v>
      </c>
      <c r="H692" t="s">
        <v>64</v>
      </c>
      <c r="I692" t="s">
        <v>65</v>
      </c>
      <c r="J692">
        <v>17</v>
      </c>
      <c r="K692">
        <v>0.0163</v>
      </c>
      <c r="L692" t="s">
        <v>34</v>
      </c>
      <c r="M692" t="s">
        <v>114</v>
      </c>
      <c r="N692">
        <v>0</v>
      </c>
      <c r="O692">
        <v>0</v>
      </c>
      <c r="P692">
        <v>0</v>
      </c>
      <c r="Q692">
        <v>0</v>
      </c>
      <c r="R692" t="s">
        <v>216</v>
      </c>
      <c r="S692">
        <v>1</v>
      </c>
      <c r="T692">
        <v>1</v>
      </c>
      <c r="U692">
        <v>0</v>
      </c>
      <c r="V692" t="s">
        <v>80</v>
      </c>
      <c r="W692">
        <v>0</v>
      </c>
      <c r="Y692" t="s">
        <v>114</v>
      </c>
      <c r="Z692">
        <v>16.665</v>
      </c>
      <c r="AA692">
        <v>0</v>
      </c>
    </row>
    <row r="693" spans="1:27" ht="15">
      <c r="A693" t="s">
        <v>987</v>
      </c>
      <c r="B693" t="s">
        <v>958</v>
      </c>
      <c r="C693" t="s">
        <v>959</v>
      </c>
      <c r="D693">
        <v>0</v>
      </c>
      <c r="E693" t="s">
        <v>149</v>
      </c>
      <c r="F693" t="s">
        <v>150</v>
      </c>
      <c r="G693" t="s">
        <v>63</v>
      </c>
      <c r="H693" t="s">
        <v>151</v>
      </c>
      <c r="I693" t="s">
        <v>152</v>
      </c>
      <c r="J693">
        <v>37</v>
      </c>
      <c r="K693">
        <v>0.0433</v>
      </c>
      <c r="L693" t="s">
        <v>34</v>
      </c>
      <c r="M693" t="s">
        <v>73</v>
      </c>
      <c r="N693">
        <v>0</v>
      </c>
      <c r="O693">
        <v>0</v>
      </c>
      <c r="P693">
        <v>0</v>
      </c>
      <c r="Q693">
        <v>0</v>
      </c>
      <c r="R693" t="s">
        <v>216</v>
      </c>
      <c r="S693">
        <v>1</v>
      </c>
      <c r="T693">
        <v>1</v>
      </c>
      <c r="U693">
        <v>0</v>
      </c>
      <c r="V693" t="s">
        <v>84</v>
      </c>
      <c r="W693">
        <v>0</v>
      </c>
      <c r="Y693" t="s">
        <v>73</v>
      </c>
      <c r="Z693">
        <v>50</v>
      </c>
      <c r="AA693">
        <v>0</v>
      </c>
    </row>
    <row r="694" spans="1:27" ht="15">
      <c r="A694" t="s">
        <v>988</v>
      </c>
      <c r="B694" t="s">
        <v>958</v>
      </c>
      <c r="C694" t="s">
        <v>959</v>
      </c>
      <c r="D694">
        <v>0</v>
      </c>
      <c r="E694" t="s">
        <v>157</v>
      </c>
      <c r="F694" t="s">
        <v>158</v>
      </c>
      <c r="G694" t="s">
        <v>63</v>
      </c>
      <c r="H694" t="s">
        <v>151</v>
      </c>
      <c r="I694" t="s">
        <v>152</v>
      </c>
      <c r="J694">
        <v>39</v>
      </c>
      <c r="K694">
        <v>0.0433</v>
      </c>
      <c r="L694" t="s">
        <v>34</v>
      </c>
      <c r="M694" t="s">
        <v>35</v>
      </c>
      <c r="N694">
        <v>0</v>
      </c>
      <c r="O694">
        <v>0</v>
      </c>
      <c r="P694">
        <v>0</v>
      </c>
      <c r="Q694">
        <v>0</v>
      </c>
      <c r="R694" t="s">
        <v>216</v>
      </c>
      <c r="S694">
        <v>1</v>
      </c>
      <c r="T694">
        <v>1</v>
      </c>
      <c r="U694">
        <v>0</v>
      </c>
      <c r="V694" t="s">
        <v>80</v>
      </c>
      <c r="W694">
        <v>0</v>
      </c>
      <c r="Y694" t="s">
        <v>35</v>
      </c>
      <c r="Z694">
        <v>50</v>
      </c>
      <c r="AA694">
        <v>0</v>
      </c>
    </row>
    <row r="695" spans="1:27" ht="15">
      <c r="A695" t="s">
        <v>989</v>
      </c>
      <c r="B695" t="s">
        <v>958</v>
      </c>
      <c r="C695" t="s">
        <v>959</v>
      </c>
      <c r="D695">
        <v>0</v>
      </c>
      <c r="E695" t="s">
        <v>109</v>
      </c>
      <c r="F695" t="s">
        <v>110</v>
      </c>
      <c r="G695" t="s">
        <v>63</v>
      </c>
      <c r="H695" t="s">
        <v>94</v>
      </c>
      <c r="I695" t="s">
        <v>95</v>
      </c>
      <c r="J695">
        <v>25</v>
      </c>
      <c r="K695">
        <v>0.0186</v>
      </c>
      <c r="L695" t="s">
        <v>34</v>
      </c>
      <c r="M695" t="s">
        <v>114</v>
      </c>
      <c r="N695">
        <v>0</v>
      </c>
      <c r="O695">
        <v>0</v>
      </c>
      <c r="P695">
        <v>0</v>
      </c>
      <c r="Q695">
        <v>0</v>
      </c>
      <c r="R695" t="s">
        <v>216</v>
      </c>
      <c r="S695">
        <v>1</v>
      </c>
      <c r="T695">
        <v>1</v>
      </c>
      <c r="U695">
        <v>0</v>
      </c>
      <c r="V695" t="s">
        <v>84</v>
      </c>
      <c r="W695">
        <v>0</v>
      </c>
      <c r="Y695" t="s">
        <v>114</v>
      </c>
      <c r="Z695">
        <v>16.665</v>
      </c>
      <c r="AA695">
        <v>0</v>
      </c>
    </row>
    <row r="696" spans="1:27" ht="15">
      <c r="A696" t="s">
        <v>990</v>
      </c>
      <c r="B696" t="s">
        <v>958</v>
      </c>
      <c r="C696" t="s">
        <v>959</v>
      </c>
      <c r="D696">
        <v>1.085</v>
      </c>
      <c r="E696" t="s">
        <v>116</v>
      </c>
      <c r="F696" t="s">
        <v>117</v>
      </c>
      <c r="G696" t="s">
        <v>63</v>
      </c>
      <c r="H696" t="s">
        <v>118</v>
      </c>
      <c r="I696" t="s">
        <v>119</v>
      </c>
      <c r="J696">
        <v>27</v>
      </c>
      <c r="K696">
        <v>0.0217</v>
      </c>
      <c r="L696" t="s">
        <v>34</v>
      </c>
      <c r="M696" t="s">
        <v>35</v>
      </c>
      <c r="N696">
        <v>50</v>
      </c>
      <c r="O696">
        <v>50</v>
      </c>
      <c r="P696">
        <v>0</v>
      </c>
      <c r="Q696">
        <v>0</v>
      </c>
      <c r="R696" t="s">
        <v>216</v>
      </c>
      <c r="S696">
        <v>1</v>
      </c>
      <c r="T696">
        <v>1</v>
      </c>
      <c r="U696">
        <v>0</v>
      </c>
      <c r="V696" t="s">
        <v>36</v>
      </c>
      <c r="W696">
        <v>1</v>
      </c>
      <c r="Y696" t="s">
        <v>35</v>
      </c>
      <c r="Z696">
        <v>50</v>
      </c>
      <c r="AA696">
        <v>50</v>
      </c>
    </row>
    <row r="697" spans="1:27" ht="15">
      <c r="A697" t="s">
        <v>991</v>
      </c>
      <c r="B697" t="s">
        <v>958</v>
      </c>
      <c r="C697" t="s">
        <v>959</v>
      </c>
      <c r="D697">
        <v>0</v>
      </c>
      <c r="E697" t="s">
        <v>121</v>
      </c>
      <c r="F697" t="s">
        <v>122</v>
      </c>
      <c r="G697" t="s">
        <v>63</v>
      </c>
      <c r="H697" t="s">
        <v>118</v>
      </c>
      <c r="I697" t="s">
        <v>119</v>
      </c>
      <c r="J697">
        <v>28</v>
      </c>
      <c r="K697">
        <v>0.0217</v>
      </c>
      <c r="L697" t="s">
        <v>34</v>
      </c>
      <c r="M697" t="s">
        <v>35</v>
      </c>
      <c r="N697">
        <v>0</v>
      </c>
      <c r="O697">
        <v>0</v>
      </c>
      <c r="P697">
        <v>0</v>
      </c>
      <c r="Q697">
        <v>0</v>
      </c>
      <c r="R697" t="s">
        <v>216</v>
      </c>
      <c r="S697">
        <v>1</v>
      </c>
      <c r="T697">
        <v>1</v>
      </c>
      <c r="U697">
        <v>0</v>
      </c>
      <c r="V697" t="s">
        <v>80</v>
      </c>
      <c r="W697">
        <v>0</v>
      </c>
      <c r="Y697" t="s">
        <v>35</v>
      </c>
      <c r="Z697">
        <v>50</v>
      </c>
      <c r="AA697">
        <v>0</v>
      </c>
    </row>
    <row r="698" spans="1:27" ht="15">
      <c r="A698" t="s">
        <v>992</v>
      </c>
      <c r="B698" t="s">
        <v>958</v>
      </c>
      <c r="C698" t="s">
        <v>959</v>
      </c>
      <c r="D698">
        <v>1.085</v>
      </c>
      <c r="E698" t="s">
        <v>124</v>
      </c>
      <c r="F698" t="s">
        <v>125</v>
      </c>
      <c r="G698" t="s">
        <v>63</v>
      </c>
      <c r="H698" t="s">
        <v>118</v>
      </c>
      <c r="I698" t="s">
        <v>119</v>
      </c>
      <c r="J698">
        <v>29</v>
      </c>
      <c r="K698">
        <v>0.0217</v>
      </c>
      <c r="L698" t="s">
        <v>34</v>
      </c>
      <c r="M698" t="s">
        <v>35</v>
      </c>
      <c r="N698">
        <v>50</v>
      </c>
      <c r="O698">
        <v>50</v>
      </c>
      <c r="P698">
        <v>0</v>
      </c>
      <c r="Q698">
        <v>0</v>
      </c>
      <c r="R698" t="s">
        <v>216</v>
      </c>
      <c r="S698">
        <v>1</v>
      </c>
      <c r="T698">
        <v>1</v>
      </c>
      <c r="U698">
        <v>0</v>
      </c>
      <c r="V698" t="s">
        <v>36</v>
      </c>
      <c r="W698">
        <v>1</v>
      </c>
      <c r="Y698" t="s">
        <v>35</v>
      </c>
      <c r="Z698">
        <v>50</v>
      </c>
      <c r="AA698">
        <v>50</v>
      </c>
    </row>
    <row r="699" spans="1:27" ht="15">
      <c r="A699" t="s">
        <v>993</v>
      </c>
      <c r="B699" t="s">
        <v>958</v>
      </c>
      <c r="C699" t="s">
        <v>959</v>
      </c>
      <c r="D699">
        <v>0</v>
      </c>
      <c r="E699" t="s">
        <v>127</v>
      </c>
      <c r="F699" t="s">
        <v>128</v>
      </c>
      <c r="G699" t="s">
        <v>63</v>
      </c>
      <c r="H699" t="s">
        <v>118</v>
      </c>
      <c r="I699" t="s">
        <v>119</v>
      </c>
      <c r="J699">
        <v>30</v>
      </c>
      <c r="K699">
        <v>0.0217</v>
      </c>
      <c r="L699" t="s">
        <v>34</v>
      </c>
      <c r="M699" t="s">
        <v>35</v>
      </c>
      <c r="N699">
        <v>0</v>
      </c>
      <c r="O699">
        <v>0</v>
      </c>
      <c r="P699">
        <v>0</v>
      </c>
      <c r="Q699">
        <v>0</v>
      </c>
      <c r="R699" t="s">
        <v>216</v>
      </c>
      <c r="S699">
        <v>1</v>
      </c>
      <c r="T699">
        <v>1</v>
      </c>
      <c r="U699">
        <v>0</v>
      </c>
      <c r="V699" t="s">
        <v>80</v>
      </c>
      <c r="W699">
        <v>0</v>
      </c>
      <c r="Y699" t="s">
        <v>35</v>
      </c>
      <c r="Z699">
        <v>50</v>
      </c>
      <c r="AA699">
        <v>0</v>
      </c>
    </row>
    <row r="700" spans="1:27" ht="15">
      <c r="A700" t="s">
        <v>994</v>
      </c>
      <c r="B700" t="s">
        <v>958</v>
      </c>
      <c r="C700" t="s">
        <v>959</v>
      </c>
      <c r="D700">
        <v>0</v>
      </c>
      <c r="E700" t="s">
        <v>130</v>
      </c>
      <c r="F700" t="s">
        <v>131</v>
      </c>
      <c r="G700" t="s">
        <v>63</v>
      </c>
      <c r="H700" t="s">
        <v>118</v>
      </c>
      <c r="I700" t="s">
        <v>119</v>
      </c>
      <c r="J700">
        <v>31</v>
      </c>
      <c r="K700">
        <v>0.0217</v>
      </c>
      <c r="L700" t="s">
        <v>34</v>
      </c>
      <c r="M700" t="s">
        <v>35</v>
      </c>
      <c r="N700">
        <v>0</v>
      </c>
      <c r="O700">
        <v>0</v>
      </c>
      <c r="P700">
        <v>0</v>
      </c>
      <c r="Q700">
        <v>0</v>
      </c>
      <c r="R700" t="s">
        <v>216</v>
      </c>
      <c r="S700">
        <v>1</v>
      </c>
      <c r="T700">
        <v>1</v>
      </c>
      <c r="U700">
        <v>0</v>
      </c>
      <c r="V700" t="s">
        <v>80</v>
      </c>
      <c r="W700">
        <v>0</v>
      </c>
      <c r="Y700" t="s">
        <v>35</v>
      </c>
      <c r="Z700">
        <v>50</v>
      </c>
      <c r="AA700">
        <v>0</v>
      </c>
    </row>
    <row r="701" spans="1:27" ht="15">
      <c r="A701" t="s">
        <v>995</v>
      </c>
      <c r="B701" t="s">
        <v>958</v>
      </c>
      <c r="C701" t="s">
        <v>959</v>
      </c>
      <c r="D701">
        <v>2.219778</v>
      </c>
      <c r="E701" t="s">
        <v>160</v>
      </c>
      <c r="F701" t="s">
        <v>161</v>
      </c>
      <c r="G701" t="s">
        <v>162</v>
      </c>
      <c r="I701" t="s">
        <v>163</v>
      </c>
      <c r="J701">
        <v>1</v>
      </c>
      <c r="K701">
        <v>0.0333</v>
      </c>
      <c r="L701" t="s">
        <v>34</v>
      </c>
      <c r="M701" t="s">
        <v>164</v>
      </c>
      <c r="N701">
        <v>66.66</v>
      </c>
      <c r="O701">
        <v>66.66</v>
      </c>
      <c r="P701">
        <v>0</v>
      </c>
      <c r="Q701">
        <v>0</v>
      </c>
      <c r="R701" t="s">
        <v>216</v>
      </c>
      <c r="S701">
        <v>1</v>
      </c>
      <c r="T701">
        <v>1</v>
      </c>
      <c r="U701">
        <v>0</v>
      </c>
      <c r="W701">
        <v>0</v>
      </c>
      <c r="X701">
        <v>66.66</v>
      </c>
      <c r="Z701">
        <v>0</v>
      </c>
      <c r="AA701">
        <v>66.66</v>
      </c>
    </row>
    <row r="702" spans="1:27" ht="15">
      <c r="A702" t="s">
        <v>996</v>
      </c>
      <c r="B702" t="s">
        <v>958</v>
      </c>
      <c r="C702" t="s">
        <v>959</v>
      </c>
      <c r="D702">
        <v>1.0323</v>
      </c>
      <c r="E702" t="s">
        <v>166</v>
      </c>
      <c r="F702" t="s">
        <v>167</v>
      </c>
      <c r="G702" t="s">
        <v>162</v>
      </c>
      <c r="I702" t="s">
        <v>163</v>
      </c>
      <c r="J702">
        <v>2</v>
      </c>
      <c r="K702">
        <v>0.0333</v>
      </c>
      <c r="L702" t="s">
        <v>34</v>
      </c>
      <c r="M702" t="s">
        <v>164</v>
      </c>
      <c r="N702">
        <v>31</v>
      </c>
      <c r="O702">
        <v>31</v>
      </c>
      <c r="P702">
        <v>0</v>
      </c>
      <c r="Q702">
        <v>0</v>
      </c>
      <c r="R702" t="s">
        <v>216</v>
      </c>
      <c r="S702">
        <v>1</v>
      </c>
      <c r="T702">
        <v>1</v>
      </c>
      <c r="U702">
        <v>0</v>
      </c>
      <c r="W702">
        <v>0</v>
      </c>
      <c r="X702">
        <v>31</v>
      </c>
      <c r="Z702">
        <v>0</v>
      </c>
      <c r="AA702">
        <v>31</v>
      </c>
    </row>
    <row r="703" spans="1:27" ht="15">
      <c r="A703" t="s">
        <v>997</v>
      </c>
      <c r="B703" t="s">
        <v>958</v>
      </c>
      <c r="C703" t="s">
        <v>959</v>
      </c>
      <c r="D703">
        <v>0</v>
      </c>
      <c r="E703" t="s">
        <v>169</v>
      </c>
      <c r="F703" t="s">
        <v>170</v>
      </c>
      <c r="G703" t="s">
        <v>162</v>
      </c>
      <c r="I703" t="s">
        <v>163</v>
      </c>
      <c r="J703">
        <v>3</v>
      </c>
      <c r="K703">
        <v>0.0333</v>
      </c>
      <c r="L703" t="s">
        <v>34</v>
      </c>
      <c r="M703" t="s">
        <v>164</v>
      </c>
      <c r="N703">
        <v>0</v>
      </c>
      <c r="O703">
        <v>0</v>
      </c>
      <c r="P703">
        <v>0</v>
      </c>
      <c r="Q703">
        <v>0</v>
      </c>
      <c r="R703" t="s">
        <v>216</v>
      </c>
      <c r="S703">
        <v>1</v>
      </c>
      <c r="T703">
        <v>1</v>
      </c>
      <c r="U703">
        <v>0</v>
      </c>
      <c r="W703">
        <v>0</v>
      </c>
      <c r="X703">
        <v>0</v>
      </c>
      <c r="Z703">
        <v>0</v>
      </c>
      <c r="AA703">
        <v>0</v>
      </c>
    </row>
    <row r="704" spans="1:27" ht="15">
      <c r="A704" t="s">
        <v>916</v>
      </c>
      <c r="B704" t="s">
        <v>917</v>
      </c>
      <c r="C704" t="s">
        <v>918</v>
      </c>
      <c r="D704">
        <v>1.25</v>
      </c>
      <c r="E704" t="s">
        <v>29</v>
      </c>
      <c r="F704" t="s">
        <v>30</v>
      </c>
      <c r="G704" t="s">
        <v>31</v>
      </c>
      <c r="H704" t="s">
        <v>32</v>
      </c>
      <c r="I704" t="s">
        <v>33</v>
      </c>
      <c r="J704">
        <v>4</v>
      </c>
      <c r="K704">
        <v>0.025</v>
      </c>
      <c r="L704" t="s">
        <v>34</v>
      </c>
      <c r="M704" t="s">
        <v>35</v>
      </c>
      <c r="N704">
        <v>50</v>
      </c>
      <c r="O704">
        <v>50</v>
      </c>
      <c r="P704">
        <v>0</v>
      </c>
      <c r="Q704">
        <v>0</v>
      </c>
      <c r="R704" t="s">
        <v>216</v>
      </c>
      <c r="S704">
        <v>1</v>
      </c>
      <c r="T704">
        <v>1</v>
      </c>
      <c r="U704">
        <v>0</v>
      </c>
      <c r="V704" t="s">
        <v>36</v>
      </c>
      <c r="W704">
        <v>1</v>
      </c>
      <c r="Y704" t="s">
        <v>35</v>
      </c>
      <c r="Z704">
        <v>50</v>
      </c>
      <c r="AA704">
        <v>50</v>
      </c>
    </row>
    <row r="705" spans="1:27" ht="15">
      <c r="A705" t="s">
        <v>919</v>
      </c>
      <c r="B705" t="s">
        <v>917</v>
      </c>
      <c r="C705" t="s">
        <v>918</v>
      </c>
      <c r="D705">
        <v>1.25</v>
      </c>
      <c r="E705" t="s">
        <v>38</v>
      </c>
      <c r="F705" t="s">
        <v>39</v>
      </c>
      <c r="G705" t="s">
        <v>31</v>
      </c>
      <c r="H705" t="s">
        <v>32</v>
      </c>
      <c r="I705" t="s">
        <v>33</v>
      </c>
      <c r="J705">
        <v>5</v>
      </c>
      <c r="K705">
        <v>0.025</v>
      </c>
      <c r="L705" t="s">
        <v>34</v>
      </c>
      <c r="M705" t="s">
        <v>35</v>
      </c>
      <c r="N705">
        <v>50</v>
      </c>
      <c r="O705">
        <v>50</v>
      </c>
      <c r="P705">
        <v>0</v>
      </c>
      <c r="Q705">
        <v>0</v>
      </c>
      <c r="R705" t="s">
        <v>216</v>
      </c>
      <c r="S705">
        <v>1</v>
      </c>
      <c r="T705">
        <v>1</v>
      </c>
      <c r="U705">
        <v>0</v>
      </c>
      <c r="V705" t="s">
        <v>36</v>
      </c>
      <c r="W705">
        <v>1</v>
      </c>
      <c r="Y705" t="s">
        <v>35</v>
      </c>
      <c r="Z705">
        <v>50</v>
      </c>
      <c r="AA705">
        <v>50</v>
      </c>
    </row>
    <row r="706" spans="1:27" ht="15">
      <c r="A706" t="s">
        <v>920</v>
      </c>
      <c r="B706" t="s">
        <v>917</v>
      </c>
      <c r="C706" t="s">
        <v>918</v>
      </c>
      <c r="D706">
        <v>1.25</v>
      </c>
      <c r="E706" t="s">
        <v>41</v>
      </c>
      <c r="F706" t="s">
        <v>42</v>
      </c>
      <c r="G706" t="s">
        <v>31</v>
      </c>
      <c r="H706" t="s">
        <v>32</v>
      </c>
      <c r="I706" t="s">
        <v>33</v>
      </c>
      <c r="J706">
        <v>6</v>
      </c>
      <c r="K706">
        <v>0.025</v>
      </c>
      <c r="L706" t="s">
        <v>34</v>
      </c>
      <c r="M706" t="s">
        <v>35</v>
      </c>
      <c r="N706">
        <v>50</v>
      </c>
      <c r="O706">
        <v>50</v>
      </c>
      <c r="P706">
        <v>0</v>
      </c>
      <c r="Q706">
        <v>0</v>
      </c>
      <c r="R706" t="s">
        <v>216</v>
      </c>
      <c r="S706">
        <v>1</v>
      </c>
      <c r="T706">
        <v>1</v>
      </c>
      <c r="U706">
        <v>0</v>
      </c>
      <c r="V706" t="s">
        <v>36</v>
      </c>
      <c r="W706">
        <v>1</v>
      </c>
      <c r="Y706" t="s">
        <v>35</v>
      </c>
      <c r="Z706">
        <v>50</v>
      </c>
      <c r="AA706">
        <v>50</v>
      </c>
    </row>
    <row r="707" spans="1:27" ht="15">
      <c r="A707" t="s">
        <v>921</v>
      </c>
      <c r="B707" t="s">
        <v>917</v>
      </c>
      <c r="C707" t="s">
        <v>918</v>
      </c>
      <c r="D707">
        <v>1.25</v>
      </c>
      <c r="E707" t="s">
        <v>44</v>
      </c>
      <c r="F707" t="s">
        <v>45</v>
      </c>
      <c r="G707" t="s">
        <v>31</v>
      </c>
      <c r="H707" t="s">
        <v>32</v>
      </c>
      <c r="I707" t="s">
        <v>33</v>
      </c>
      <c r="J707">
        <v>7</v>
      </c>
      <c r="K707">
        <v>0.025</v>
      </c>
      <c r="L707" t="s">
        <v>34</v>
      </c>
      <c r="M707" t="s">
        <v>35</v>
      </c>
      <c r="N707">
        <v>50</v>
      </c>
      <c r="O707">
        <v>50</v>
      </c>
      <c r="P707">
        <v>0</v>
      </c>
      <c r="Q707">
        <v>0</v>
      </c>
      <c r="R707" t="s">
        <v>216</v>
      </c>
      <c r="S707">
        <v>1</v>
      </c>
      <c r="T707">
        <v>1</v>
      </c>
      <c r="U707">
        <v>0</v>
      </c>
      <c r="V707" t="s">
        <v>36</v>
      </c>
      <c r="W707">
        <v>1</v>
      </c>
      <c r="Y707" t="s">
        <v>35</v>
      </c>
      <c r="Z707">
        <v>50</v>
      </c>
      <c r="AA707">
        <v>50</v>
      </c>
    </row>
    <row r="708" spans="1:27" ht="15">
      <c r="A708" t="s">
        <v>922</v>
      </c>
      <c r="B708" t="s">
        <v>917</v>
      </c>
      <c r="C708" t="s">
        <v>918</v>
      </c>
      <c r="D708">
        <v>0</v>
      </c>
      <c r="E708" t="s">
        <v>47</v>
      </c>
      <c r="F708" t="s">
        <v>48</v>
      </c>
      <c r="G708" t="s">
        <v>31</v>
      </c>
      <c r="H708" t="s">
        <v>248</v>
      </c>
      <c r="I708" t="s">
        <v>249</v>
      </c>
      <c r="J708">
        <v>8</v>
      </c>
      <c r="K708">
        <v>0.025</v>
      </c>
      <c r="L708" t="s">
        <v>34</v>
      </c>
      <c r="M708" t="s">
        <v>35</v>
      </c>
      <c r="N708">
        <v>0</v>
      </c>
      <c r="O708">
        <v>0</v>
      </c>
      <c r="P708">
        <v>0</v>
      </c>
      <c r="Q708">
        <v>0</v>
      </c>
      <c r="R708" t="s">
        <v>216</v>
      </c>
      <c r="S708">
        <v>1</v>
      </c>
      <c r="T708">
        <v>1</v>
      </c>
      <c r="U708">
        <v>0</v>
      </c>
      <c r="V708" t="s">
        <v>80</v>
      </c>
      <c r="W708">
        <v>0</v>
      </c>
      <c r="Y708" t="s">
        <v>35</v>
      </c>
      <c r="Z708">
        <v>50</v>
      </c>
      <c r="AA708">
        <v>0</v>
      </c>
    </row>
    <row r="709" spans="1:27" ht="15">
      <c r="A709" t="s">
        <v>923</v>
      </c>
      <c r="B709" t="s">
        <v>917</v>
      </c>
      <c r="C709" t="s">
        <v>918</v>
      </c>
      <c r="D709">
        <v>0.2316435</v>
      </c>
      <c r="E709" t="s">
        <v>50</v>
      </c>
      <c r="F709" t="s">
        <v>51</v>
      </c>
      <c r="G709" t="s">
        <v>31</v>
      </c>
      <c r="H709" t="s">
        <v>221</v>
      </c>
      <c r="I709" t="s">
        <v>222</v>
      </c>
      <c r="J709">
        <v>9</v>
      </c>
      <c r="K709">
        <v>0.0417</v>
      </c>
      <c r="L709" t="s">
        <v>34</v>
      </c>
      <c r="M709" t="s">
        <v>114</v>
      </c>
      <c r="N709">
        <v>5.555</v>
      </c>
      <c r="O709">
        <v>5.555</v>
      </c>
      <c r="P709">
        <v>0</v>
      </c>
      <c r="Q709">
        <v>0</v>
      </c>
      <c r="R709" t="s">
        <v>216</v>
      </c>
      <c r="S709">
        <v>1</v>
      </c>
      <c r="T709">
        <v>1</v>
      </c>
      <c r="U709">
        <v>0</v>
      </c>
      <c r="W709">
        <v>0</v>
      </c>
      <c r="X709">
        <v>1</v>
      </c>
      <c r="Y709" t="s">
        <v>114</v>
      </c>
      <c r="Z709">
        <v>16.665</v>
      </c>
      <c r="AA709">
        <v>5.555</v>
      </c>
    </row>
    <row r="710" spans="1:27" ht="15">
      <c r="A710" t="s">
        <v>924</v>
      </c>
      <c r="B710" t="s">
        <v>917</v>
      </c>
      <c r="C710" t="s">
        <v>918</v>
      </c>
      <c r="D710">
        <v>0</v>
      </c>
      <c r="E710" t="s">
        <v>55</v>
      </c>
      <c r="F710" t="s">
        <v>56</v>
      </c>
      <c r="G710" t="s">
        <v>31</v>
      </c>
      <c r="H710" t="s">
        <v>221</v>
      </c>
      <c r="I710" t="s">
        <v>222</v>
      </c>
      <c r="J710">
        <v>10</v>
      </c>
      <c r="K710">
        <v>0.0417</v>
      </c>
      <c r="L710" t="s">
        <v>34</v>
      </c>
      <c r="N710">
        <v>0</v>
      </c>
      <c r="O710">
        <v>0</v>
      </c>
      <c r="P710">
        <v>0</v>
      </c>
      <c r="Q710">
        <v>0</v>
      </c>
      <c r="R710" t="s">
        <v>216</v>
      </c>
      <c r="S710">
        <v>1</v>
      </c>
      <c r="T710">
        <v>1</v>
      </c>
      <c r="U710">
        <v>0</v>
      </c>
      <c r="W710">
        <v>0</v>
      </c>
      <c r="X710">
        <v>0</v>
      </c>
      <c r="Z710">
        <v>0</v>
      </c>
      <c r="AA710">
        <v>0</v>
      </c>
    </row>
    <row r="711" spans="1:27" ht="15">
      <c r="A711" t="s">
        <v>925</v>
      </c>
      <c r="B711" t="s">
        <v>917</v>
      </c>
      <c r="C711" t="s">
        <v>918</v>
      </c>
      <c r="D711">
        <v>2.085</v>
      </c>
      <c r="E711" t="s">
        <v>58</v>
      </c>
      <c r="F711" t="s">
        <v>59</v>
      </c>
      <c r="G711" t="s">
        <v>31</v>
      </c>
      <c r="H711" t="s">
        <v>52</v>
      </c>
      <c r="I711" t="s">
        <v>53</v>
      </c>
      <c r="J711">
        <v>11</v>
      </c>
      <c r="K711">
        <v>0.0417</v>
      </c>
      <c r="L711" t="s">
        <v>34</v>
      </c>
      <c r="M711" t="s">
        <v>35</v>
      </c>
      <c r="N711">
        <v>50</v>
      </c>
      <c r="O711">
        <v>50</v>
      </c>
      <c r="P711">
        <v>0</v>
      </c>
      <c r="Q711">
        <v>0</v>
      </c>
      <c r="R711" t="s">
        <v>216</v>
      </c>
      <c r="S711">
        <v>1</v>
      </c>
      <c r="T711">
        <v>1</v>
      </c>
      <c r="U711">
        <v>0</v>
      </c>
      <c r="V711" t="s">
        <v>36</v>
      </c>
      <c r="W711">
        <v>1</v>
      </c>
      <c r="Y711" t="s">
        <v>35</v>
      </c>
      <c r="Z711">
        <v>50</v>
      </c>
      <c r="AA711">
        <v>50</v>
      </c>
    </row>
    <row r="712" spans="1:27" ht="15">
      <c r="A712" t="s">
        <v>926</v>
      </c>
      <c r="B712" t="s">
        <v>917</v>
      </c>
      <c r="C712" t="s">
        <v>918</v>
      </c>
      <c r="D712">
        <v>0.815</v>
      </c>
      <c r="E712" t="s">
        <v>61</v>
      </c>
      <c r="F712" t="s">
        <v>62</v>
      </c>
      <c r="G712" t="s">
        <v>63</v>
      </c>
      <c r="H712" t="s">
        <v>64</v>
      </c>
      <c r="I712" t="s">
        <v>65</v>
      </c>
      <c r="J712">
        <v>12</v>
      </c>
      <c r="K712">
        <v>0.0163</v>
      </c>
      <c r="L712" t="s">
        <v>34</v>
      </c>
      <c r="M712" t="s">
        <v>73</v>
      </c>
      <c r="N712">
        <v>50</v>
      </c>
      <c r="O712">
        <v>50</v>
      </c>
      <c r="P712">
        <v>0</v>
      </c>
      <c r="Q712">
        <v>0</v>
      </c>
      <c r="R712" t="s">
        <v>216</v>
      </c>
      <c r="S712">
        <v>1</v>
      </c>
      <c r="T712">
        <v>1</v>
      </c>
      <c r="U712">
        <v>0</v>
      </c>
      <c r="V712" t="s">
        <v>36</v>
      </c>
      <c r="W712">
        <v>1</v>
      </c>
      <c r="Y712" t="s">
        <v>73</v>
      </c>
      <c r="Z712">
        <v>50</v>
      </c>
      <c r="AA712">
        <v>50</v>
      </c>
    </row>
    <row r="713" spans="1:27" ht="15">
      <c r="A713" t="s">
        <v>927</v>
      </c>
      <c r="B713" t="s">
        <v>917</v>
      </c>
      <c r="C713" t="s">
        <v>918</v>
      </c>
      <c r="D713">
        <v>0.2716395</v>
      </c>
      <c r="E713" t="s">
        <v>68</v>
      </c>
      <c r="F713" t="s">
        <v>69</v>
      </c>
      <c r="G713" t="s">
        <v>63</v>
      </c>
      <c r="H713" t="s">
        <v>64</v>
      </c>
      <c r="I713" t="s">
        <v>65</v>
      </c>
      <c r="J713">
        <v>13</v>
      </c>
      <c r="K713">
        <v>0.0163</v>
      </c>
      <c r="L713" t="s">
        <v>34</v>
      </c>
      <c r="M713" t="s">
        <v>114</v>
      </c>
      <c r="N713">
        <v>16.665</v>
      </c>
      <c r="O713">
        <v>16.665</v>
      </c>
      <c r="P713">
        <v>0</v>
      </c>
      <c r="Q713">
        <v>0</v>
      </c>
      <c r="R713" t="s">
        <v>216</v>
      </c>
      <c r="S713">
        <v>1</v>
      </c>
      <c r="T713">
        <v>1</v>
      </c>
      <c r="U713">
        <v>0</v>
      </c>
      <c r="V713" t="s">
        <v>36</v>
      </c>
      <c r="W713">
        <v>1</v>
      </c>
      <c r="Y713" t="s">
        <v>114</v>
      </c>
      <c r="Z713">
        <v>16.665</v>
      </c>
      <c r="AA713">
        <v>16.665</v>
      </c>
    </row>
    <row r="714" spans="1:27" ht="15">
      <c r="A714" t="s">
        <v>928</v>
      </c>
      <c r="B714" t="s">
        <v>917</v>
      </c>
      <c r="C714" t="s">
        <v>918</v>
      </c>
      <c r="D714">
        <v>0.815</v>
      </c>
      <c r="E714" t="s">
        <v>71</v>
      </c>
      <c r="F714" t="s">
        <v>72</v>
      </c>
      <c r="G714" t="s">
        <v>63</v>
      </c>
      <c r="H714" t="s">
        <v>64</v>
      </c>
      <c r="I714" t="s">
        <v>65</v>
      </c>
      <c r="J714">
        <v>14</v>
      </c>
      <c r="K714">
        <v>0.0163</v>
      </c>
      <c r="L714" t="s">
        <v>34</v>
      </c>
      <c r="M714" t="s">
        <v>73</v>
      </c>
      <c r="N714">
        <v>50</v>
      </c>
      <c r="O714">
        <v>50</v>
      </c>
      <c r="P714">
        <v>0</v>
      </c>
      <c r="Q714">
        <v>0</v>
      </c>
      <c r="R714" t="s">
        <v>216</v>
      </c>
      <c r="S714">
        <v>1</v>
      </c>
      <c r="T714">
        <v>1</v>
      </c>
      <c r="U714">
        <v>0</v>
      </c>
      <c r="V714" t="s">
        <v>36</v>
      </c>
      <c r="W714">
        <v>1</v>
      </c>
      <c r="Y714" t="s">
        <v>73</v>
      </c>
      <c r="Z714">
        <v>50</v>
      </c>
      <c r="AA714">
        <v>50</v>
      </c>
    </row>
    <row r="715" spans="1:27" ht="15">
      <c r="A715" t="s">
        <v>929</v>
      </c>
      <c r="B715" t="s">
        <v>917</v>
      </c>
      <c r="C715" t="s">
        <v>918</v>
      </c>
      <c r="D715">
        <v>0.2716395</v>
      </c>
      <c r="E715" t="s">
        <v>75</v>
      </c>
      <c r="F715" t="s">
        <v>76</v>
      </c>
      <c r="G715" t="s">
        <v>63</v>
      </c>
      <c r="H715" t="s">
        <v>64</v>
      </c>
      <c r="I715" t="s">
        <v>65</v>
      </c>
      <c r="J715">
        <v>15</v>
      </c>
      <c r="K715">
        <v>0.0163</v>
      </c>
      <c r="L715" t="s">
        <v>34</v>
      </c>
      <c r="M715" t="s">
        <v>114</v>
      </c>
      <c r="N715">
        <v>16.665</v>
      </c>
      <c r="O715">
        <v>16.665</v>
      </c>
      <c r="P715">
        <v>0</v>
      </c>
      <c r="Q715">
        <v>0</v>
      </c>
      <c r="R715" t="s">
        <v>216</v>
      </c>
      <c r="S715">
        <v>1</v>
      </c>
      <c r="T715">
        <v>1</v>
      </c>
      <c r="U715">
        <v>0</v>
      </c>
      <c r="V715" t="s">
        <v>36</v>
      </c>
      <c r="W715">
        <v>1</v>
      </c>
      <c r="Y715" t="s">
        <v>114</v>
      </c>
      <c r="Z715">
        <v>16.665</v>
      </c>
      <c r="AA715">
        <v>16.665</v>
      </c>
    </row>
    <row r="716" spans="1:27" ht="15">
      <c r="A716" t="s">
        <v>930</v>
      </c>
      <c r="B716" t="s">
        <v>917</v>
      </c>
      <c r="C716" t="s">
        <v>918</v>
      </c>
      <c r="D716">
        <v>0</v>
      </c>
      <c r="E716" t="s">
        <v>78</v>
      </c>
      <c r="F716" t="s">
        <v>79</v>
      </c>
      <c r="G716" t="s">
        <v>63</v>
      </c>
      <c r="H716" t="s">
        <v>64</v>
      </c>
      <c r="I716" t="s">
        <v>65</v>
      </c>
      <c r="J716">
        <v>16</v>
      </c>
      <c r="K716">
        <v>0.0163</v>
      </c>
      <c r="L716" t="s">
        <v>34</v>
      </c>
      <c r="M716" t="s">
        <v>73</v>
      </c>
      <c r="N716">
        <v>0</v>
      </c>
      <c r="O716">
        <v>0</v>
      </c>
      <c r="P716">
        <v>0</v>
      </c>
      <c r="Q716">
        <v>0</v>
      </c>
      <c r="R716" t="s">
        <v>216</v>
      </c>
      <c r="S716">
        <v>1</v>
      </c>
      <c r="T716">
        <v>1</v>
      </c>
      <c r="U716">
        <v>0</v>
      </c>
      <c r="V716" t="s">
        <v>84</v>
      </c>
      <c r="W716">
        <v>0</v>
      </c>
      <c r="Y716" t="s">
        <v>73</v>
      </c>
      <c r="Z716">
        <v>50</v>
      </c>
      <c r="AA716">
        <v>0</v>
      </c>
    </row>
    <row r="717" spans="1:27" ht="15">
      <c r="A717" t="s">
        <v>931</v>
      </c>
      <c r="B717" t="s">
        <v>917</v>
      </c>
      <c r="C717" t="s">
        <v>918</v>
      </c>
      <c r="D717">
        <v>0</v>
      </c>
      <c r="E717" t="s">
        <v>82</v>
      </c>
      <c r="F717" t="s">
        <v>83</v>
      </c>
      <c r="G717" t="s">
        <v>63</v>
      </c>
      <c r="H717" t="s">
        <v>64</v>
      </c>
      <c r="I717" t="s">
        <v>65</v>
      </c>
      <c r="J717">
        <v>17</v>
      </c>
      <c r="K717">
        <v>0.0163</v>
      </c>
      <c r="L717" t="s">
        <v>34</v>
      </c>
      <c r="N717">
        <v>0</v>
      </c>
      <c r="O717">
        <v>0</v>
      </c>
      <c r="P717">
        <v>0</v>
      </c>
      <c r="Q717">
        <v>0</v>
      </c>
      <c r="R717" t="s">
        <v>216</v>
      </c>
      <c r="S717">
        <v>1</v>
      </c>
      <c r="T717">
        <v>1</v>
      </c>
      <c r="U717">
        <v>0</v>
      </c>
      <c r="V717" t="s">
        <v>80</v>
      </c>
      <c r="W717">
        <v>0</v>
      </c>
      <c r="Z717">
        <v>0</v>
      </c>
      <c r="AA717">
        <v>0</v>
      </c>
    </row>
    <row r="718" spans="1:27" ht="15">
      <c r="A718" t="s">
        <v>932</v>
      </c>
      <c r="B718" t="s">
        <v>917</v>
      </c>
      <c r="C718" t="s">
        <v>918</v>
      </c>
      <c r="D718">
        <v>0</v>
      </c>
      <c r="E718" t="s">
        <v>86</v>
      </c>
      <c r="F718" t="s">
        <v>87</v>
      </c>
      <c r="G718" t="s">
        <v>63</v>
      </c>
      <c r="H718" t="s">
        <v>64</v>
      </c>
      <c r="I718" t="s">
        <v>65</v>
      </c>
      <c r="J718">
        <v>18</v>
      </c>
      <c r="K718">
        <v>0.0163</v>
      </c>
      <c r="L718" t="s">
        <v>34</v>
      </c>
      <c r="N718">
        <v>0</v>
      </c>
      <c r="O718">
        <v>0</v>
      </c>
      <c r="P718">
        <v>0</v>
      </c>
      <c r="Q718">
        <v>0</v>
      </c>
      <c r="R718" t="s">
        <v>216</v>
      </c>
      <c r="S718">
        <v>1</v>
      </c>
      <c r="T718">
        <v>1</v>
      </c>
      <c r="U718">
        <v>0</v>
      </c>
      <c r="V718" t="s">
        <v>80</v>
      </c>
      <c r="W718">
        <v>0</v>
      </c>
      <c r="Z718">
        <v>0</v>
      </c>
      <c r="AA718">
        <v>0</v>
      </c>
    </row>
    <row r="719" spans="1:27" ht="15">
      <c r="A719" t="s">
        <v>933</v>
      </c>
      <c r="B719" t="s">
        <v>917</v>
      </c>
      <c r="C719" t="s">
        <v>918</v>
      </c>
      <c r="D719">
        <v>0</v>
      </c>
      <c r="E719" t="s">
        <v>89</v>
      </c>
      <c r="F719" t="s">
        <v>90</v>
      </c>
      <c r="G719" t="s">
        <v>63</v>
      </c>
      <c r="H719" t="s">
        <v>64</v>
      </c>
      <c r="I719" t="s">
        <v>65</v>
      </c>
      <c r="J719">
        <v>19</v>
      </c>
      <c r="K719">
        <v>0.0163</v>
      </c>
      <c r="L719" t="s">
        <v>34</v>
      </c>
      <c r="N719">
        <v>0</v>
      </c>
      <c r="O719">
        <v>0</v>
      </c>
      <c r="P719">
        <v>0</v>
      </c>
      <c r="Q719">
        <v>0</v>
      </c>
      <c r="R719" t="s">
        <v>216</v>
      </c>
      <c r="S719">
        <v>1</v>
      </c>
      <c r="T719">
        <v>1</v>
      </c>
      <c r="U719">
        <v>0</v>
      </c>
      <c r="V719" t="s">
        <v>80</v>
      </c>
      <c r="W719">
        <v>0</v>
      </c>
      <c r="Z719">
        <v>0</v>
      </c>
      <c r="AA719">
        <v>0</v>
      </c>
    </row>
    <row r="720" spans="1:27" ht="15">
      <c r="A720" t="s">
        <v>934</v>
      </c>
      <c r="B720" t="s">
        <v>917</v>
      </c>
      <c r="C720" t="s">
        <v>918</v>
      </c>
      <c r="D720">
        <v>0.619937999999999</v>
      </c>
      <c r="E720" t="s">
        <v>92</v>
      </c>
      <c r="F720" t="s">
        <v>93</v>
      </c>
      <c r="G720" t="s">
        <v>63</v>
      </c>
      <c r="H720" t="s">
        <v>94</v>
      </c>
      <c r="I720" t="s">
        <v>95</v>
      </c>
      <c r="J720">
        <v>20</v>
      </c>
      <c r="K720">
        <v>0.0186</v>
      </c>
      <c r="L720" t="s">
        <v>34</v>
      </c>
      <c r="M720" t="s">
        <v>66</v>
      </c>
      <c r="N720">
        <v>33.33</v>
      </c>
      <c r="O720">
        <v>33.33</v>
      </c>
      <c r="P720">
        <v>0</v>
      </c>
      <c r="Q720">
        <v>0</v>
      </c>
      <c r="R720" t="s">
        <v>216</v>
      </c>
      <c r="S720">
        <v>1</v>
      </c>
      <c r="T720">
        <v>1</v>
      </c>
      <c r="U720">
        <v>0</v>
      </c>
      <c r="V720" t="s">
        <v>36</v>
      </c>
      <c r="W720">
        <v>1</v>
      </c>
      <c r="Y720" t="s">
        <v>66</v>
      </c>
      <c r="Z720">
        <v>33.33</v>
      </c>
      <c r="AA720">
        <v>33.33</v>
      </c>
    </row>
    <row r="721" spans="1:27" ht="15">
      <c r="A721" t="s">
        <v>935</v>
      </c>
      <c r="B721" t="s">
        <v>917</v>
      </c>
      <c r="C721" t="s">
        <v>918</v>
      </c>
      <c r="D721">
        <v>0.929999999999999</v>
      </c>
      <c r="E721" t="s">
        <v>97</v>
      </c>
      <c r="F721" t="s">
        <v>98</v>
      </c>
      <c r="G721" t="s">
        <v>63</v>
      </c>
      <c r="H721" t="s">
        <v>94</v>
      </c>
      <c r="I721" t="s">
        <v>95</v>
      </c>
      <c r="J721">
        <v>21</v>
      </c>
      <c r="K721">
        <v>0.0186</v>
      </c>
      <c r="L721" t="s">
        <v>34</v>
      </c>
      <c r="M721" t="s">
        <v>73</v>
      </c>
      <c r="N721">
        <v>50</v>
      </c>
      <c r="O721">
        <v>50</v>
      </c>
      <c r="P721">
        <v>0</v>
      </c>
      <c r="Q721">
        <v>0</v>
      </c>
      <c r="R721" t="s">
        <v>216</v>
      </c>
      <c r="S721">
        <v>1</v>
      </c>
      <c r="T721">
        <v>1</v>
      </c>
      <c r="U721">
        <v>0</v>
      </c>
      <c r="V721" t="s">
        <v>36</v>
      </c>
      <c r="W721">
        <v>1</v>
      </c>
      <c r="Y721" t="s">
        <v>73</v>
      </c>
      <c r="Z721">
        <v>50</v>
      </c>
      <c r="AA721">
        <v>50</v>
      </c>
    </row>
    <row r="722" spans="1:27" ht="15">
      <c r="A722" t="s">
        <v>936</v>
      </c>
      <c r="B722" t="s">
        <v>917</v>
      </c>
      <c r="C722" t="s">
        <v>918</v>
      </c>
      <c r="D722">
        <v>0.309968999999999</v>
      </c>
      <c r="E722" t="s">
        <v>100</v>
      </c>
      <c r="F722" t="s">
        <v>101</v>
      </c>
      <c r="G722" t="s">
        <v>63</v>
      </c>
      <c r="H722" t="s">
        <v>94</v>
      </c>
      <c r="I722" t="s">
        <v>95</v>
      </c>
      <c r="J722">
        <v>22</v>
      </c>
      <c r="K722">
        <v>0.0186</v>
      </c>
      <c r="L722" t="s">
        <v>34</v>
      </c>
      <c r="M722" t="s">
        <v>114</v>
      </c>
      <c r="N722">
        <v>16.665</v>
      </c>
      <c r="O722">
        <v>16.665</v>
      </c>
      <c r="P722">
        <v>0</v>
      </c>
      <c r="Q722">
        <v>0</v>
      </c>
      <c r="R722" t="s">
        <v>216</v>
      </c>
      <c r="S722">
        <v>1</v>
      </c>
      <c r="T722">
        <v>1</v>
      </c>
      <c r="U722">
        <v>0</v>
      </c>
      <c r="V722" t="s">
        <v>36</v>
      </c>
      <c r="W722">
        <v>1</v>
      </c>
      <c r="Y722" t="s">
        <v>114</v>
      </c>
      <c r="Z722">
        <v>16.665</v>
      </c>
      <c r="AA722">
        <v>16.665</v>
      </c>
    </row>
    <row r="723" spans="1:27" ht="15">
      <c r="A723" t="s">
        <v>937</v>
      </c>
      <c r="B723" t="s">
        <v>917</v>
      </c>
      <c r="C723" t="s">
        <v>918</v>
      </c>
      <c r="D723">
        <v>0</v>
      </c>
      <c r="E723" t="s">
        <v>103</v>
      </c>
      <c r="F723" t="s">
        <v>104</v>
      </c>
      <c r="G723" t="s">
        <v>63</v>
      </c>
      <c r="H723" t="s">
        <v>94</v>
      </c>
      <c r="I723" t="s">
        <v>95</v>
      </c>
      <c r="J723">
        <v>23</v>
      </c>
      <c r="K723">
        <v>0.0186</v>
      </c>
      <c r="L723" t="s">
        <v>34</v>
      </c>
      <c r="N723">
        <v>0</v>
      </c>
      <c r="O723">
        <v>0</v>
      </c>
      <c r="P723">
        <v>0</v>
      </c>
      <c r="Q723">
        <v>0</v>
      </c>
      <c r="R723" t="s">
        <v>216</v>
      </c>
      <c r="S723">
        <v>1</v>
      </c>
      <c r="T723">
        <v>1</v>
      </c>
      <c r="U723">
        <v>0</v>
      </c>
      <c r="V723" t="s">
        <v>80</v>
      </c>
      <c r="W723">
        <v>0</v>
      </c>
      <c r="Z723">
        <v>0</v>
      </c>
      <c r="AA723">
        <v>0</v>
      </c>
    </row>
    <row r="724" spans="1:27" ht="15">
      <c r="A724" t="s">
        <v>938</v>
      </c>
      <c r="B724" t="s">
        <v>917</v>
      </c>
      <c r="C724" t="s">
        <v>918</v>
      </c>
      <c r="D724">
        <v>0.929999999999999</v>
      </c>
      <c r="E724" t="s">
        <v>106</v>
      </c>
      <c r="F724" t="s">
        <v>107</v>
      </c>
      <c r="G724" t="s">
        <v>63</v>
      </c>
      <c r="H724" t="s">
        <v>94</v>
      </c>
      <c r="I724" t="s">
        <v>95</v>
      </c>
      <c r="J724">
        <v>24</v>
      </c>
      <c r="K724">
        <v>0.0186</v>
      </c>
      <c r="L724" t="s">
        <v>34</v>
      </c>
      <c r="M724" t="s">
        <v>73</v>
      </c>
      <c r="N724">
        <v>50</v>
      </c>
      <c r="O724">
        <v>50</v>
      </c>
      <c r="P724">
        <v>0</v>
      </c>
      <c r="Q724">
        <v>0</v>
      </c>
      <c r="R724" t="s">
        <v>216</v>
      </c>
      <c r="S724">
        <v>1</v>
      </c>
      <c r="T724">
        <v>1</v>
      </c>
      <c r="U724">
        <v>0</v>
      </c>
      <c r="V724" t="s">
        <v>36</v>
      </c>
      <c r="W724">
        <v>1</v>
      </c>
      <c r="Y724" t="s">
        <v>73</v>
      </c>
      <c r="Z724">
        <v>50</v>
      </c>
      <c r="AA724">
        <v>50</v>
      </c>
    </row>
    <row r="725" spans="1:27" ht="15">
      <c r="A725" t="s">
        <v>939</v>
      </c>
      <c r="B725" t="s">
        <v>917</v>
      </c>
      <c r="C725" t="s">
        <v>918</v>
      </c>
      <c r="D725">
        <v>0</v>
      </c>
      <c r="E725" t="s">
        <v>109</v>
      </c>
      <c r="F725" t="s">
        <v>110</v>
      </c>
      <c r="G725" t="s">
        <v>63</v>
      </c>
      <c r="H725" t="s">
        <v>94</v>
      </c>
      <c r="I725" t="s">
        <v>95</v>
      </c>
      <c r="J725">
        <v>25</v>
      </c>
      <c r="K725">
        <v>0.0186</v>
      </c>
      <c r="L725" t="s">
        <v>34</v>
      </c>
      <c r="N725">
        <v>0</v>
      </c>
      <c r="O725">
        <v>0</v>
      </c>
      <c r="P725">
        <v>0</v>
      </c>
      <c r="Q725">
        <v>0</v>
      </c>
      <c r="R725" t="s">
        <v>216</v>
      </c>
      <c r="S725">
        <v>1</v>
      </c>
      <c r="T725">
        <v>1</v>
      </c>
      <c r="U725">
        <v>0</v>
      </c>
      <c r="V725" t="s">
        <v>80</v>
      </c>
      <c r="W725">
        <v>0</v>
      </c>
      <c r="Z725">
        <v>0</v>
      </c>
      <c r="AA725">
        <v>0</v>
      </c>
    </row>
    <row r="726" spans="1:27" ht="15">
      <c r="A726" t="s">
        <v>940</v>
      </c>
      <c r="B726" t="s">
        <v>917</v>
      </c>
      <c r="C726" t="s">
        <v>918</v>
      </c>
      <c r="D726">
        <v>0</v>
      </c>
      <c r="E726" t="s">
        <v>112</v>
      </c>
      <c r="F726" t="s">
        <v>113</v>
      </c>
      <c r="G726" t="s">
        <v>63</v>
      </c>
      <c r="H726" t="s">
        <v>94</v>
      </c>
      <c r="I726" t="s">
        <v>95</v>
      </c>
      <c r="J726">
        <v>26</v>
      </c>
      <c r="K726">
        <v>0.0186</v>
      </c>
      <c r="L726" t="s">
        <v>34</v>
      </c>
      <c r="N726">
        <v>0</v>
      </c>
      <c r="O726">
        <v>0</v>
      </c>
      <c r="P726">
        <v>0</v>
      </c>
      <c r="Q726">
        <v>0</v>
      </c>
      <c r="R726" t="s">
        <v>216</v>
      </c>
      <c r="S726">
        <v>1</v>
      </c>
      <c r="T726">
        <v>1</v>
      </c>
      <c r="U726">
        <v>0</v>
      </c>
      <c r="V726" t="s">
        <v>80</v>
      </c>
      <c r="W726">
        <v>0</v>
      </c>
      <c r="Z726">
        <v>0</v>
      </c>
      <c r="AA726">
        <v>0</v>
      </c>
    </row>
    <row r="727" spans="1:27" ht="15">
      <c r="A727" t="s">
        <v>941</v>
      </c>
      <c r="B727" t="s">
        <v>917</v>
      </c>
      <c r="C727" t="s">
        <v>918</v>
      </c>
      <c r="D727">
        <v>0</v>
      </c>
      <c r="E727" t="s">
        <v>116</v>
      </c>
      <c r="F727" t="s">
        <v>117</v>
      </c>
      <c r="G727" t="s">
        <v>63</v>
      </c>
      <c r="H727" t="s">
        <v>118</v>
      </c>
      <c r="I727" t="s">
        <v>119</v>
      </c>
      <c r="J727">
        <v>27</v>
      </c>
      <c r="K727">
        <v>0.0217</v>
      </c>
      <c r="L727" t="s">
        <v>34</v>
      </c>
      <c r="M727" t="s">
        <v>35</v>
      </c>
      <c r="N727">
        <v>0</v>
      </c>
      <c r="O727">
        <v>0</v>
      </c>
      <c r="P727">
        <v>0</v>
      </c>
      <c r="Q727">
        <v>0</v>
      </c>
      <c r="R727" t="s">
        <v>216</v>
      </c>
      <c r="S727">
        <v>1</v>
      </c>
      <c r="T727">
        <v>1</v>
      </c>
      <c r="U727">
        <v>0</v>
      </c>
      <c r="V727" t="s">
        <v>80</v>
      </c>
      <c r="W727">
        <v>0</v>
      </c>
      <c r="Y727" t="s">
        <v>35</v>
      </c>
      <c r="Z727">
        <v>50</v>
      </c>
      <c r="AA727">
        <v>0</v>
      </c>
    </row>
    <row r="728" spans="1:27" ht="15">
      <c r="A728" t="s">
        <v>942</v>
      </c>
      <c r="B728" t="s">
        <v>917</v>
      </c>
      <c r="C728" t="s">
        <v>918</v>
      </c>
      <c r="D728">
        <v>0</v>
      </c>
      <c r="E728" t="s">
        <v>121</v>
      </c>
      <c r="F728" t="s">
        <v>122</v>
      </c>
      <c r="G728" t="s">
        <v>63</v>
      </c>
      <c r="H728" t="s">
        <v>118</v>
      </c>
      <c r="I728" t="s">
        <v>119</v>
      </c>
      <c r="J728">
        <v>28</v>
      </c>
      <c r="K728">
        <v>0.0217</v>
      </c>
      <c r="L728" t="s">
        <v>34</v>
      </c>
      <c r="M728" t="s">
        <v>35</v>
      </c>
      <c r="N728">
        <v>0</v>
      </c>
      <c r="O728">
        <v>0</v>
      </c>
      <c r="P728">
        <v>0</v>
      </c>
      <c r="Q728">
        <v>0</v>
      </c>
      <c r="R728" t="s">
        <v>216</v>
      </c>
      <c r="S728">
        <v>1</v>
      </c>
      <c r="T728">
        <v>1</v>
      </c>
      <c r="U728">
        <v>0</v>
      </c>
      <c r="V728" t="s">
        <v>84</v>
      </c>
      <c r="W728">
        <v>0</v>
      </c>
      <c r="Y728" t="s">
        <v>35</v>
      </c>
      <c r="Z728">
        <v>50</v>
      </c>
      <c r="AA728">
        <v>0</v>
      </c>
    </row>
    <row r="729" spans="1:27" ht="15">
      <c r="A729" t="s">
        <v>943</v>
      </c>
      <c r="B729" t="s">
        <v>917</v>
      </c>
      <c r="C729" t="s">
        <v>918</v>
      </c>
      <c r="D729">
        <v>1.085</v>
      </c>
      <c r="E729" t="s">
        <v>124</v>
      </c>
      <c r="F729" t="s">
        <v>125</v>
      </c>
      <c r="G729" t="s">
        <v>63</v>
      </c>
      <c r="H729" t="s">
        <v>118</v>
      </c>
      <c r="I729" t="s">
        <v>119</v>
      </c>
      <c r="J729">
        <v>29</v>
      </c>
      <c r="K729">
        <v>0.0217</v>
      </c>
      <c r="L729" t="s">
        <v>34</v>
      </c>
      <c r="M729" t="s">
        <v>35</v>
      </c>
      <c r="N729">
        <v>50</v>
      </c>
      <c r="O729">
        <v>50</v>
      </c>
      <c r="P729">
        <v>0</v>
      </c>
      <c r="Q729">
        <v>0</v>
      </c>
      <c r="R729" t="s">
        <v>216</v>
      </c>
      <c r="S729">
        <v>1</v>
      </c>
      <c r="T729">
        <v>1</v>
      </c>
      <c r="U729">
        <v>0</v>
      </c>
      <c r="V729" t="s">
        <v>36</v>
      </c>
      <c r="W729">
        <v>1</v>
      </c>
      <c r="Y729" t="s">
        <v>35</v>
      </c>
      <c r="Z729">
        <v>50</v>
      </c>
      <c r="AA729">
        <v>50</v>
      </c>
    </row>
    <row r="730" spans="1:27" ht="15">
      <c r="A730" t="s">
        <v>944</v>
      </c>
      <c r="B730" t="s">
        <v>917</v>
      </c>
      <c r="C730" t="s">
        <v>918</v>
      </c>
      <c r="D730">
        <v>0</v>
      </c>
      <c r="E730" t="s">
        <v>127</v>
      </c>
      <c r="F730" t="s">
        <v>128</v>
      </c>
      <c r="G730" t="s">
        <v>63</v>
      </c>
      <c r="H730" t="s">
        <v>118</v>
      </c>
      <c r="I730" t="s">
        <v>119</v>
      </c>
      <c r="J730">
        <v>30</v>
      </c>
      <c r="K730">
        <v>0.0217</v>
      </c>
      <c r="L730" t="s">
        <v>34</v>
      </c>
      <c r="M730" t="s">
        <v>35</v>
      </c>
      <c r="N730">
        <v>0</v>
      </c>
      <c r="O730">
        <v>0</v>
      </c>
      <c r="P730">
        <v>0</v>
      </c>
      <c r="Q730">
        <v>0</v>
      </c>
      <c r="R730" t="s">
        <v>216</v>
      </c>
      <c r="S730">
        <v>1</v>
      </c>
      <c r="T730">
        <v>1</v>
      </c>
      <c r="U730">
        <v>0</v>
      </c>
      <c r="V730" t="s">
        <v>80</v>
      </c>
      <c r="W730">
        <v>0</v>
      </c>
      <c r="Y730" t="s">
        <v>35</v>
      </c>
      <c r="Z730">
        <v>50</v>
      </c>
      <c r="AA730">
        <v>0</v>
      </c>
    </row>
    <row r="731" spans="1:27" ht="15">
      <c r="A731" t="s">
        <v>945</v>
      </c>
      <c r="B731" t="s">
        <v>917</v>
      </c>
      <c r="C731" t="s">
        <v>918</v>
      </c>
      <c r="D731">
        <v>1.085</v>
      </c>
      <c r="E731" t="s">
        <v>130</v>
      </c>
      <c r="F731" t="s">
        <v>131</v>
      </c>
      <c r="G731" t="s">
        <v>63</v>
      </c>
      <c r="H731" t="s">
        <v>118</v>
      </c>
      <c r="I731" t="s">
        <v>119</v>
      </c>
      <c r="J731">
        <v>31</v>
      </c>
      <c r="K731">
        <v>0.0217</v>
      </c>
      <c r="L731" t="s">
        <v>34</v>
      </c>
      <c r="M731" t="s">
        <v>35</v>
      </c>
      <c r="N731">
        <v>50</v>
      </c>
      <c r="O731">
        <v>50</v>
      </c>
      <c r="P731">
        <v>0</v>
      </c>
      <c r="Q731">
        <v>0</v>
      </c>
      <c r="R731" t="s">
        <v>216</v>
      </c>
      <c r="S731">
        <v>1</v>
      </c>
      <c r="T731">
        <v>1</v>
      </c>
      <c r="U731">
        <v>0</v>
      </c>
      <c r="V731" t="s">
        <v>36</v>
      </c>
      <c r="W731">
        <v>1</v>
      </c>
      <c r="Y731" t="s">
        <v>35</v>
      </c>
      <c r="Z731">
        <v>50</v>
      </c>
      <c r="AA731">
        <v>50</v>
      </c>
    </row>
    <row r="732" spans="1:27" ht="15">
      <c r="A732" t="s">
        <v>946</v>
      </c>
      <c r="B732" t="s">
        <v>917</v>
      </c>
      <c r="C732" t="s">
        <v>918</v>
      </c>
      <c r="D732">
        <v>1.085</v>
      </c>
      <c r="E732" t="s">
        <v>133</v>
      </c>
      <c r="F732" t="s">
        <v>134</v>
      </c>
      <c r="G732" t="s">
        <v>63</v>
      </c>
      <c r="H732" t="s">
        <v>118</v>
      </c>
      <c r="I732" t="s">
        <v>119</v>
      </c>
      <c r="J732">
        <v>32</v>
      </c>
      <c r="K732">
        <v>0.0217</v>
      </c>
      <c r="L732" t="s">
        <v>34</v>
      </c>
      <c r="M732" t="s">
        <v>35</v>
      </c>
      <c r="N732">
        <v>50</v>
      </c>
      <c r="O732">
        <v>50</v>
      </c>
      <c r="P732">
        <v>0</v>
      </c>
      <c r="Q732">
        <v>0</v>
      </c>
      <c r="R732" t="s">
        <v>216</v>
      </c>
      <c r="S732">
        <v>1</v>
      </c>
      <c r="T732">
        <v>1</v>
      </c>
      <c r="U732">
        <v>0</v>
      </c>
      <c r="V732" t="s">
        <v>36</v>
      </c>
      <c r="W732">
        <v>1</v>
      </c>
      <c r="Y732" t="s">
        <v>35</v>
      </c>
      <c r="Z732">
        <v>50</v>
      </c>
      <c r="AA732">
        <v>50</v>
      </c>
    </row>
    <row r="733" spans="1:27" ht="15">
      <c r="A733" t="s">
        <v>947</v>
      </c>
      <c r="B733" t="s">
        <v>917</v>
      </c>
      <c r="C733" t="s">
        <v>918</v>
      </c>
      <c r="D733">
        <v>0</v>
      </c>
      <c r="E733" t="s">
        <v>136</v>
      </c>
      <c r="F733" t="s">
        <v>137</v>
      </c>
      <c r="G733" t="s">
        <v>63</v>
      </c>
      <c r="H733" t="s">
        <v>52</v>
      </c>
      <c r="I733" t="s">
        <v>138</v>
      </c>
      <c r="J733">
        <v>33</v>
      </c>
      <c r="K733">
        <v>0.0325</v>
      </c>
      <c r="L733" t="s">
        <v>34</v>
      </c>
      <c r="N733">
        <v>0</v>
      </c>
      <c r="O733">
        <v>0</v>
      </c>
      <c r="P733">
        <v>0</v>
      </c>
      <c r="Q733">
        <v>0</v>
      </c>
      <c r="R733" t="s">
        <v>216</v>
      </c>
      <c r="S733">
        <v>1</v>
      </c>
      <c r="T733">
        <v>1</v>
      </c>
      <c r="U733">
        <v>0</v>
      </c>
      <c r="V733" t="s">
        <v>80</v>
      </c>
      <c r="W733">
        <v>0</v>
      </c>
      <c r="Z733">
        <v>0</v>
      </c>
      <c r="AA733">
        <v>0</v>
      </c>
    </row>
    <row r="734" spans="1:27" ht="15">
      <c r="A734" t="s">
        <v>948</v>
      </c>
      <c r="B734" t="s">
        <v>917</v>
      </c>
      <c r="C734" t="s">
        <v>918</v>
      </c>
      <c r="D734">
        <v>1.625</v>
      </c>
      <c r="E734" t="s">
        <v>140</v>
      </c>
      <c r="F734" t="s">
        <v>141</v>
      </c>
      <c r="G734" t="s">
        <v>63</v>
      </c>
      <c r="H734" t="s">
        <v>52</v>
      </c>
      <c r="I734" t="s">
        <v>138</v>
      </c>
      <c r="J734">
        <v>34</v>
      </c>
      <c r="K734">
        <v>0.0325</v>
      </c>
      <c r="L734" t="s">
        <v>34</v>
      </c>
      <c r="M734" t="s">
        <v>73</v>
      </c>
      <c r="N734">
        <v>50</v>
      </c>
      <c r="O734">
        <v>50</v>
      </c>
      <c r="P734">
        <v>0</v>
      </c>
      <c r="Q734">
        <v>0</v>
      </c>
      <c r="R734" t="s">
        <v>216</v>
      </c>
      <c r="S734">
        <v>1</v>
      </c>
      <c r="T734">
        <v>1</v>
      </c>
      <c r="U734">
        <v>0</v>
      </c>
      <c r="V734" t="s">
        <v>36</v>
      </c>
      <c r="W734">
        <v>1</v>
      </c>
      <c r="Y734" t="s">
        <v>73</v>
      </c>
      <c r="Z734">
        <v>50</v>
      </c>
      <c r="AA734">
        <v>50</v>
      </c>
    </row>
    <row r="735" spans="1:27" ht="15">
      <c r="A735" t="s">
        <v>949</v>
      </c>
      <c r="B735" t="s">
        <v>917</v>
      </c>
      <c r="C735" t="s">
        <v>918</v>
      </c>
      <c r="D735">
        <v>0</v>
      </c>
      <c r="E735" t="s">
        <v>143</v>
      </c>
      <c r="F735" t="s">
        <v>144</v>
      </c>
      <c r="G735" t="s">
        <v>63</v>
      </c>
      <c r="H735" t="s">
        <v>52</v>
      </c>
      <c r="I735" t="s">
        <v>138</v>
      </c>
      <c r="J735">
        <v>35</v>
      </c>
      <c r="K735">
        <v>0.0325</v>
      </c>
      <c r="L735" t="s">
        <v>34</v>
      </c>
      <c r="N735">
        <v>0</v>
      </c>
      <c r="O735">
        <v>0</v>
      </c>
      <c r="P735">
        <v>0</v>
      </c>
      <c r="Q735">
        <v>0</v>
      </c>
      <c r="R735" t="s">
        <v>216</v>
      </c>
      <c r="S735">
        <v>1</v>
      </c>
      <c r="T735">
        <v>1</v>
      </c>
      <c r="U735">
        <v>0</v>
      </c>
      <c r="V735" t="s">
        <v>80</v>
      </c>
      <c r="W735">
        <v>0</v>
      </c>
      <c r="Z735">
        <v>0</v>
      </c>
      <c r="AA735">
        <v>0</v>
      </c>
    </row>
    <row r="736" spans="1:27" ht="15">
      <c r="A736" t="s">
        <v>950</v>
      </c>
      <c r="B736" t="s">
        <v>917</v>
      </c>
      <c r="C736" t="s">
        <v>918</v>
      </c>
      <c r="D736">
        <v>0</v>
      </c>
      <c r="E736" t="s">
        <v>146</v>
      </c>
      <c r="F736" t="s">
        <v>147</v>
      </c>
      <c r="G736" t="s">
        <v>63</v>
      </c>
      <c r="H736" t="s">
        <v>52</v>
      </c>
      <c r="I736" t="s">
        <v>138</v>
      </c>
      <c r="J736">
        <v>36</v>
      </c>
      <c r="K736">
        <v>0.0325</v>
      </c>
      <c r="L736" t="s">
        <v>34</v>
      </c>
      <c r="N736">
        <v>0</v>
      </c>
      <c r="O736">
        <v>0</v>
      </c>
      <c r="P736">
        <v>0</v>
      </c>
      <c r="Q736">
        <v>0</v>
      </c>
      <c r="R736" t="s">
        <v>216</v>
      </c>
      <c r="S736">
        <v>1</v>
      </c>
      <c r="T736">
        <v>1</v>
      </c>
      <c r="U736">
        <v>0</v>
      </c>
      <c r="V736" t="s">
        <v>80</v>
      </c>
      <c r="W736">
        <v>0</v>
      </c>
      <c r="Z736">
        <v>0</v>
      </c>
      <c r="AA736">
        <v>0</v>
      </c>
    </row>
    <row r="737" spans="1:27" ht="15">
      <c r="A737" t="s">
        <v>951</v>
      </c>
      <c r="B737" t="s">
        <v>917</v>
      </c>
      <c r="C737" t="s">
        <v>918</v>
      </c>
      <c r="D737">
        <v>0</v>
      </c>
      <c r="E737" t="s">
        <v>149</v>
      </c>
      <c r="F737" t="s">
        <v>150</v>
      </c>
      <c r="G737" t="s">
        <v>63</v>
      </c>
      <c r="H737" t="s">
        <v>151</v>
      </c>
      <c r="I737" t="s">
        <v>152</v>
      </c>
      <c r="J737">
        <v>37</v>
      </c>
      <c r="K737">
        <v>0.0433</v>
      </c>
      <c r="L737" t="s">
        <v>34</v>
      </c>
      <c r="N737">
        <v>0</v>
      </c>
      <c r="O737">
        <v>0</v>
      </c>
      <c r="P737">
        <v>0</v>
      </c>
      <c r="Q737">
        <v>0</v>
      </c>
      <c r="R737" t="s">
        <v>216</v>
      </c>
      <c r="S737">
        <v>1</v>
      </c>
      <c r="T737">
        <v>1</v>
      </c>
      <c r="U737">
        <v>0</v>
      </c>
      <c r="V737" t="s">
        <v>80</v>
      </c>
      <c r="W737">
        <v>0</v>
      </c>
      <c r="Z737">
        <v>0</v>
      </c>
      <c r="AA737">
        <v>0</v>
      </c>
    </row>
    <row r="738" spans="1:27" ht="15">
      <c r="A738" t="s">
        <v>952</v>
      </c>
      <c r="B738" t="s">
        <v>917</v>
      </c>
      <c r="C738" t="s">
        <v>918</v>
      </c>
      <c r="D738">
        <v>0</v>
      </c>
      <c r="E738" t="s">
        <v>154</v>
      </c>
      <c r="F738" t="s">
        <v>155</v>
      </c>
      <c r="G738" t="s">
        <v>63</v>
      </c>
      <c r="H738" t="s">
        <v>151</v>
      </c>
      <c r="I738" t="s">
        <v>152</v>
      </c>
      <c r="J738">
        <v>38</v>
      </c>
      <c r="K738">
        <v>0.0433</v>
      </c>
      <c r="L738" t="s">
        <v>34</v>
      </c>
      <c r="M738" t="s">
        <v>35</v>
      </c>
      <c r="N738">
        <v>0</v>
      </c>
      <c r="O738">
        <v>0</v>
      </c>
      <c r="P738">
        <v>0</v>
      </c>
      <c r="Q738">
        <v>0</v>
      </c>
      <c r="R738" t="s">
        <v>216</v>
      </c>
      <c r="S738">
        <v>1</v>
      </c>
      <c r="T738">
        <v>1</v>
      </c>
      <c r="U738">
        <v>0</v>
      </c>
      <c r="V738" t="s">
        <v>80</v>
      </c>
      <c r="W738">
        <v>0</v>
      </c>
      <c r="Y738" t="s">
        <v>35</v>
      </c>
      <c r="Z738">
        <v>50</v>
      </c>
      <c r="AA738">
        <v>0</v>
      </c>
    </row>
    <row r="739" spans="1:27" ht="15">
      <c r="A739" t="s">
        <v>953</v>
      </c>
      <c r="B739" t="s">
        <v>917</v>
      </c>
      <c r="C739" t="s">
        <v>918</v>
      </c>
      <c r="D739">
        <v>0</v>
      </c>
      <c r="E739" t="s">
        <v>157</v>
      </c>
      <c r="F739" t="s">
        <v>158</v>
      </c>
      <c r="G739" t="s">
        <v>63</v>
      </c>
      <c r="H739" t="s">
        <v>151</v>
      </c>
      <c r="I739" t="s">
        <v>152</v>
      </c>
      <c r="J739">
        <v>39</v>
      </c>
      <c r="K739">
        <v>0.0433</v>
      </c>
      <c r="L739" t="s">
        <v>34</v>
      </c>
      <c r="M739" t="s">
        <v>35</v>
      </c>
      <c r="N739">
        <v>0</v>
      </c>
      <c r="O739">
        <v>0</v>
      </c>
      <c r="P739">
        <v>0</v>
      </c>
      <c r="Q739">
        <v>0</v>
      </c>
      <c r="R739" t="s">
        <v>216</v>
      </c>
      <c r="S739">
        <v>1</v>
      </c>
      <c r="T739">
        <v>1</v>
      </c>
      <c r="U739">
        <v>0</v>
      </c>
      <c r="V739" t="s">
        <v>80</v>
      </c>
      <c r="W739">
        <v>0</v>
      </c>
      <c r="Y739" t="s">
        <v>35</v>
      </c>
      <c r="Z739">
        <v>50</v>
      </c>
      <c r="AA739">
        <v>0</v>
      </c>
    </row>
    <row r="740" spans="1:27" ht="15">
      <c r="A740" t="s">
        <v>954</v>
      </c>
      <c r="B740" t="s">
        <v>917</v>
      </c>
      <c r="C740" t="s">
        <v>918</v>
      </c>
      <c r="D740">
        <v>2.219778</v>
      </c>
      <c r="E740" t="s">
        <v>160</v>
      </c>
      <c r="F740" t="s">
        <v>161</v>
      </c>
      <c r="G740" t="s">
        <v>162</v>
      </c>
      <c r="I740" t="s">
        <v>163</v>
      </c>
      <c r="J740">
        <v>1</v>
      </c>
      <c r="K740">
        <v>0.0333</v>
      </c>
      <c r="L740" t="s">
        <v>34</v>
      </c>
      <c r="M740" t="s">
        <v>164</v>
      </c>
      <c r="N740">
        <v>66.66</v>
      </c>
      <c r="O740">
        <v>66.66</v>
      </c>
      <c r="P740">
        <v>0</v>
      </c>
      <c r="Q740">
        <v>0</v>
      </c>
      <c r="R740" t="s">
        <v>216</v>
      </c>
      <c r="S740">
        <v>1</v>
      </c>
      <c r="T740">
        <v>1</v>
      </c>
      <c r="U740">
        <v>0</v>
      </c>
      <c r="W740">
        <v>0</v>
      </c>
      <c r="X740">
        <v>66.66</v>
      </c>
      <c r="Z740">
        <v>0</v>
      </c>
      <c r="AA740">
        <v>66.66</v>
      </c>
    </row>
    <row r="741" spans="1:27" ht="15">
      <c r="A741" t="s">
        <v>955</v>
      </c>
      <c r="B741" t="s">
        <v>917</v>
      </c>
      <c r="C741" t="s">
        <v>918</v>
      </c>
      <c r="D741">
        <v>1.0323</v>
      </c>
      <c r="E741" t="s">
        <v>166</v>
      </c>
      <c r="F741" t="s">
        <v>167</v>
      </c>
      <c r="G741" t="s">
        <v>162</v>
      </c>
      <c r="I741" t="s">
        <v>163</v>
      </c>
      <c r="J741">
        <v>2</v>
      </c>
      <c r="K741">
        <v>0.0333</v>
      </c>
      <c r="L741" t="s">
        <v>34</v>
      </c>
      <c r="M741" t="s">
        <v>164</v>
      </c>
      <c r="N741">
        <v>31</v>
      </c>
      <c r="O741">
        <v>31</v>
      </c>
      <c r="P741">
        <v>0</v>
      </c>
      <c r="Q741">
        <v>0</v>
      </c>
      <c r="R741" t="s">
        <v>216</v>
      </c>
      <c r="S741">
        <v>1</v>
      </c>
      <c r="T741">
        <v>1</v>
      </c>
      <c r="U741">
        <v>0</v>
      </c>
      <c r="W741">
        <v>0</v>
      </c>
      <c r="X741">
        <v>31</v>
      </c>
      <c r="Z741">
        <v>0</v>
      </c>
      <c r="AA741">
        <v>31</v>
      </c>
    </row>
    <row r="742" spans="1:27" ht="15">
      <c r="A742" t="s">
        <v>956</v>
      </c>
      <c r="B742" t="s">
        <v>917</v>
      </c>
      <c r="C742" t="s">
        <v>918</v>
      </c>
      <c r="D742">
        <v>2.219778</v>
      </c>
      <c r="E742" t="s">
        <v>169</v>
      </c>
      <c r="F742" t="s">
        <v>170</v>
      </c>
      <c r="G742" t="s">
        <v>162</v>
      </c>
      <c r="I742" t="s">
        <v>163</v>
      </c>
      <c r="J742">
        <v>3</v>
      </c>
      <c r="K742">
        <v>0.0333</v>
      </c>
      <c r="L742" t="s">
        <v>34</v>
      </c>
      <c r="M742" t="s">
        <v>164</v>
      </c>
      <c r="N742">
        <v>66.66</v>
      </c>
      <c r="O742">
        <v>66.66</v>
      </c>
      <c r="P742">
        <v>0</v>
      </c>
      <c r="Q742">
        <v>0</v>
      </c>
      <c r="R742" t="s">
        <v>216</v>
      </c>
      <c r="S742">
        <v>1</v>
      </c>
      <c r="T742">
        <v>1</v>
      </c>
      <c r="U742">
        <v>0</v>
      </c>
      <c r="W742">
        <v>0</v>
      </c>
      <c r="X742">
        <v>66.66</v>
      </c>
      <c r="Z742">
        <v>0</v>
      </c>
      <c r="AA742">
        <v>66.66</v>
      </c>
    </row>
    <row r="743" spans="1:27" ht="15">
      <c r="A743" t="s">
        <v>998</v>
      </c>
      <c r="B743" t="s">
        <v>999</v>
      </c>
      <c r="C743" t="s">
        <v>1000</v>
      </c>
      <c r="D743">
        <v>2.5</v>
      </c>
      <c r="E743" t="s">
        <v>29</v>
      </c>
      <c r="F743" t="s">
        <v>30</v>
      </c>
      <c r="G743" t="s">
        <v>31</v>
      </c>
      <c r="H743" t="s">
        <v>32</v>
      </c>
      <c r="I743" t="s">
        <v>33</v>
      </c>
      <c r="J743">
        <v>4</v>
      </c>
      <c r="K743">
        <v>0.025</v>
      </c>
      <c r="L743" t="s">
        <v>215</v>
      </c>
      <c r="M743" t="s">
        <v>215</v>
      </c>
      <c r="N743">
        <v>50</v>
      </c>
      <c r="O743">
        <v>100</v>
      </c>
      <c r="P743">
        <v>100</v>
      </c>
      <c r="Q743">
        <v>50</v>
      </c>
      <c r="R743" t="s">
        <v>216</v>
      </c>
      <c r="S743">
        <v>1</v>
      </c>
      <c r="T743">
        <v>1</v>
      </c>
      <c r="U743">
        <v>50</v>
      </c>
      <c r="AA743">
        <v>0</v>
      </c>
    </row>
    <row r="744" spans="1:27" ht="15">
      <c r="A744" t="s">
        <v>1001</v>
      </c>
      <c r="B744" t="s">
        <v>999</v>
      </c>
      <c r="C744" t="s">
        <v>1000</v>
      </c>
      <c r="D744">
        <v>2.5</v>
      </c>
      <c r="E744" t="s">
        <v>38</v>
      </c>
      <c r="F744" t="s">
        <v>39</v>
      </c>
      <c r="G744" t="s">
        <v>31</v>
      </c>
      <c r="H744" t="s">
        <v>32</v>
      </c>
      <c r="I744" t="s">
        <v>33</v>
      </c>
      <c r="J744">
        <v>5</v>
      </c>
      <c r="K744">
        <v>0.025</v>
      </c>
      <c r="L744" t="s">
        <v>215</v>
      </c>
      <c r="M744" t="s">
        <v>215</v>
      </c>
      <c r="N744">
        <v>50</v>
      </c>
      <c r="O744">
        <v>100</v>
      </c>
      <c r="P744">
        <v>100</v>
      </c>
      <c r="Q744">
        <v>50</v>
      </c>
      <c r="R744" t="s">
        <v>216</v>
      </c>
      <c r="S744">
        <v>1</v>
      </c>
      <c r="T744">
        <v>1</v>
      </c>
      <c r="U744">
        <v>50</v>
      </c>
      <c r="AA744">
        <v>0</v>
      </c>
    </row>
    <row r="745" spans="1:27" ht="15">
      <c r="A745" t="s">
        <v>1002</v>
      </c>
      <c r="B745" t="s">
        <v>999</v>
      </c>
      <c r="C745" t="s">
        <v>1000</v>
      </c>
      <c r="D745">
        <v>2.5</v>
      </c>
      <c r="E745" t="s">
        <v>41</v>
      </c>
      <c r="F745" t="s">
        <v>42</v>
      </c>
      <c r="G745" t="s">
        <v>31</v>
      </c>
      <c r="H745" t="s">
        <v>32</v>
      </c>
      <c r="I745" t="s">
        <v>33</v>
      </c>
      <c r="J745">
        <v>6</v>
      </c>
      <c r="K745">
        <v>0.025</v>
      </c>
      <c r="L745" t="s">
        <v>215</v>
      </c>
      <c r="M745" t="s">
        <v>215</v>
      </c>
      <c r="N745">
        <v>50</v>
      </c>
      <c r="O745">
        <v>100</v>
      </c>
      <c r="P745">
        <v>100</v>
      </c>
      <c r="Q745">
        <v>50</v>
      </c>
      <c r="R745" t="s">
        <v>216</v>
      </c>
      <c r="S745">
        <v>1</v>
      </c>
      <c r="T745">
        <v>1</v>
      </c>
      <c r="U745">
        <v>50</v>
      </c>
      <c r="AA745">
        <v>0</v>
      </c>
    </row>
    <row r="746" spans="1:27" ht="15">
      <c r="A746" t="s">
        <v>1003</v>
      </c>
      <c r="B746" t="s">
        <v>999</v>
      </c>
      <c r="C746" t="s">
        <v>1000</v>
      </c>
      <c r="D746">
        <v>2.5</v>
      </c>
      <c r="E746" t="s">
        <v>44</v>
      </c>
      <c r="F746" t="s">
        <v>45</v>
      </c>
      <c r="G746" t="s">
        <v>31</v>
      </c>
      <c r="H746" t="s">
        <v>32</v>
      </c>
      <c r="I746" t="s">
        <v>33</v>
      </c>
      <c r="J746">
        <v>7</v>
      </c>
      <c r="K746">
        <v>0.025</v>
      </c>
      <c r="L746" t="s">
        <v>215</v>
      </c>
      <c r="M746" t="s">
        <v>215</v>
      </c>
      <c r="N746">
        <v>50</v>
      </c>
      <c r="O746">
        <v>100</v>
      </c>
      <c r="P746">
        <v>100</v>
      </c>
      <c r="Q746">
        <v>50</v>
      </c>
      <c r="R746" t="s">
        <v>216</v>
      </c>
      <c r="S746">
        <v>1</v>
      </c>
      <c r="T746">
        <v>1</v>
      </c>
      <c r="U746">
        <v>50</v>
      </c>
      <c r="AA746">
        <v>0</v>
      </c>
    </row>
    <row r="747" spans="1:27" ht="15">
      <c r="A747" t="s">
        <v>1004</v>
      </c>
      <c r="B747" t="s">
        <v>999</v>
      </c>
      <c r="C747" t="s">
        <v>1000</v>
      </c>
      <c r="D747">
        <v>2.5</v>
      </c>
      <c r="E747" t="s">
        <v>47</v>
      </c>
      <c r="F747" t="s">
        <v>48</v>
      </c>
      <c r="G747" t="s">
        <v>31</v>
      </c>
      <c r="H747" t="s">
        <v>248</v>
      </c>
      <c r="I747" t="s">
        <v>249</v>
      </c>
      <c r="J747">
        <v>8</v>
      </c>
      <c r="K747">
        <v>0.025</v>
      </c>
      <c r="L747" t="s">
        <v>215</v>
      </c>
      <c r="M747" t="s">
        <v>215</v>
      </c>
      <c r="N747">
        <v>50</v>
      </c>
      <c r="O747">
        <v>100</v>
      </c>
      <c r="P747">
        <v>100</v>
      </c>
      <c r="Q747">
        <v>50</v>
      </c>
      <c r="R747" t="s">
        <v>216</v>
      </c>
      <c r="S747">
        <v>1</v>
      </c>
      <c r="T747">
        <v>1</v>
      </c>
      <c r="U747">
        <v>50</v>
      </c>
      <c r="AA747">
        <v>0</v>
      </c>
    </row>
    <row r="748" spans="1:27" ht="15">
      <c r="A748" t="s">
        <v>1005</v>
      </c>
      <c r="B748" t="s">
        <v>999</v>
      </c>
      <c r="C748" t="s">
        <v>1000</v>
      </c>
      <c r="D748">
        <v>2.78</v>
      </c>
      <c r="E748" t="s">
        <v>50</v>
      </c>
      <c r="F748" t="s">
        <v>51</v>
      </c>
      <c r="G748" t="s">
        <v>31</v>
      </c>
      <c r="H748" t="s">
        <v>221</v>
      </c>
      <c r="I748" t="s">
        <v>222</v>
      </c>
      <c r="J748">
        <v>9</v>
      </c>
      <c r="K748">
        <v>0.0417</v>
      </c>
      <c r="L748" t="s">
        <v>215</v>
      </c>
      <c r="M748" t="s">
        <v>215</v>
      </c>
      <c r="N748">
        <v>50</v>
      </c>
      <c r="O748">
        <v>66.6666666667</v>
      </c>
      <c r="P748">
        <v>33.3333333333</v>
      </c>
      <c r="Q748">
        <v>16.6666666667</v>
      </c>
      <c r="R748" t="s">
        <v>216</v>
      </c>
      <c r="S748">
        <v>1</v>
      </c>
      <c r="T748">
        <v>1</v>
      </c>
      <c r="U748">
        <v>16.6666666667</v>
      </c>
      <c r="AA748">
        <v>0</v>
      </c>
    </row>
    <row r="749" spans="1:27" ht="15">
      <c r="A749" t="s">
        <v>1006</v>
      </c>
      <c r="B749" t="s">
        <v>999</v>
      </c>
      <c r="C749" t="s">
        <v>1000</v>
      </c>
      <c r="D749">
        <v>4.17</v>
      </c>
      <c r="E749" t="s">
        <v>55</v>
      </c>
      <c r="F749" t="s">
        <v>56</v>
      </c>
      <c r="G749" t="s">
        <v>31</v>
      </c>
      <c r="H749" t="s">
        <v>221</v>
      </c>
      <c r="I749" t="s">
        <v>222</v>
      </c>
      <c r="J749">
        <v>10</v>
      </c>
      <c r="K749">
        <v>0.0417</v>
      </c>
      <c r="L749" t="s">
        <v>215</v>
      </c>
      <c r="M749" t="s">
        <v>215</v>
      </c>
      <c r="N749">
        <v>50</v>
      </c>
      <c r="O749">
        <v>100</v>
      </c>
      <c r="P749">
        <v>100</v>
      </c>
      <c r="Q749">
        <v>50</v>
      </c>
      <c r="R749" t="s">
        <v>216</v>
      </c>
      <c r="S749">
        <v>1</v>
      </c>
      <c r="T749">
        <v>1</v>
      </c>
      <c r="U749">
        <v>50</v>
      </c>
      <c r="AA749">
        <v>0</v>
      </c>
    </row>
    <row r="750" spans="1:27" ht="15">
      <c r="A750" t="s">
        <v>1007</v>
      </c>
      <c r="B750" t="s">
        <v>999</v>
      </c>
      <c r="C750" t="s">
        <v>1000</v>
      </c>
      <c r="D750">
        <v>4.17</v>
      </c>
      <c r="E750" t="s">
        <v>58</v>
      </c>
      <c r="F750" t="s">
        <v>59</v>
      </c>
      <c r="G750" t="s">
        <v>31</v>
      </c>
      <c r="H750" t="s">
        <v>52</v>
      </c>
      <c r="I750" t="s">
        <v>53</v>
      </c>
      <c r="J750">
        <v>11</v>
      </c>
      <c r="K750">
        <v>0.0417</v>
      </c>
      <c r="L750" t="s">
        <v>215</v>
      </c>
      <c r="M750" t="s">
        <v>215</v>
      </c>
      <c r="N750">
        <v>50</v>
      </c>
      <c r="O750">
        <v>100</v>
      </c>
      <c r="P750">
        <v>100</v>
      </c>
      <c r="Q750">
        <v>50</v>
      </c>
      <c r="R750" t="s">
        <v>216</v>
      </c>
      <c r="S750">
        <v>1</v>
      </c>
      <c r="T750">
        <v>1</v>
      </c>
      <c r="U750">
        <v>50</v>
      </c>
      <c r="AA750">
        <v>0</v>
      </c>
    </row>
    <row r="751" spans="1:27" ht="15">
      <c r="A751" t="s">
        <v>1008</v>
      </c>
      <c r="B751" t="s">
        <v>999</v>
      </c>
      <c r="C751" t="s">
        <v>1000</v>
      </c>
      <c r="D751">
        <v>1.63</v>
      </c>
      <c r="E751" t="s">
        <v>61</v>
      </c>
      <c r="F751" t="s">
        <v>62</v>
      </c>
      <c r="G751" t="s">
        <v>63</v>
      </c>
      <c r="H751" t="s">
        <v>64</v>
      </c>
      <c r="I751" t="s">
        <v>65</v>
      </c>
      <c r="J751">
        <v>12</v>
      </c>
      <c r="K751">
        <v>0.0163</v>
      </c>
      <c r="L751" t="s">
        <v>215</v>
      </c>
      <c r="M751" t="s">
        <v>215</v>
      </c>
      <c r="N751">
        <v>50</v>
      </c>
      <c r="O751">
        <v>100</v>
      </c>
      <c r="P751">
        <v>100</v>
      </c>
      <c r="Q751">
        <v>50</v>
      </c>
      <c r="R751" t="s">
        <v>216</v>
      </c>
      <c r="S751">
        <v>1</v>
      </c>
      <c r="T751">
        <v>1</v>
      </c>
      <c r="U751">
        <v>50</v>
      </c>
      <c r="AA751">
        <v>0</v>
      </c>
    </row>
    <row r="752" spans="1:27" ht="15">
      <c r="A752" t="s">
        <v>1009</v>
      </c>
      <c r="B752" t="s">
        <v>999</v>
      </c>
      <c r="C752" t="s">
        <v>1000</v>
      </c>
      <c r="D752">
        <v>1.63</v>
      </c>
      <c r="E752" t="s">
        <v>68</v>
      </c>
      <c r="F752" t="s">
        <v>69</v>
      </c>
      <c r="G752" t="s">
        <v>63</v>
      </c>
      <c r="H752" t="s">
        <v>64</v>
      </c>
      <c r="I752" t="s">
        <v>65</v>
      </c>
      <c r="J752">
        <v>13</v>
      </c>
      <c r="K752">
        <v>0.0163</v>
      </c>
      <c r="L752" t="s">
        <v>215</v>
      </c>
      <c r="M752" t="s">
        <v>215</v>
      </c>
      <c r="N752">
        <v>50</v>
      </c>
      <c r="O752">
        <v>100</v>
      </c>
      <c r="P752">
        <v>100</v>
      </c>
      <c r="Q752">
        <v>50</v>
      </c>
      <c r="R752" t="s">
        <v>216</v>
      </c>
      <c r="S752">
        <v>1</v>
      </c>
      <c r="T752">
        <v>1</v>
      </c>
      <c r="U752">
        <v>50</v>
      </c>
      <c r="AA752">
        <v>0</v>
      </c>
    </row>
    <row r="753" spans="1:27" ht="15">
      <c r="A753" t="s">
        <v>1010</v>
      </c>
      <c r="B753" t="s">
        <v>999</v>
      </c>
      <c r="C753" t="s">
        <v>1000</v>
      </c>
      <c r="D753">
        <v>1.6245714920071</v>
      </c>
      <c r="E753" t="s">
        <v>71</v>
      </c>
      <c r="F753" t="s">
        <v>72</v>
      </c>
      <c r="G753" t="s">
        <v>63</v>
      </c>
      <c r="H753" t="s">
        <v>64</v>
      </c>
      <c r="I753" t="s">
        <v>65</v>
      </c>
      <c r="J753">
        <v>14</v>
      </c>
      <c r="K753">
        <v>0.0163</v>
      </c>
      <c r="L753" t="s">
        <v>215</v>
      </c>
      <c r="M753" t="s">
        <v>215</v>
      </c>
      <c r="N753">
        <v>50</v>
      </c>
      <c r="O753">
        <v>99.6669626998</v>
      </c>
      <c r="P753">
        <v>99.3339253996</v>
      </c>
      <c r="Q753">
        <v>49.6669626998</v>
      </c>
      <c r="R753" t="s">
        <v>216</v>
      </c>
      <c r="S753">
        <v>1</v>
      </c>
      <c r="T753">
        <v>1</v>
      </c>
      <c r="U753">
        <v>49.6669626998</v>
      </c>
      <c r="AA753">
        <v>0</v>
      </c>
    </row>
    <row r="754" spans="1:27" ht="15">
      <c r="A754" t="s">
        <v>1011</v>
      </c>
      <c r="B754" t="s">
        <v>999</v>
      </c>
      <c r="C754" t="s">
        <v>1000</v>
      </c>
      <c r="D754">
        <v>1.47510657193605</v>
      </c>
      <c r="E754" t="s">
        <v>75</v>
      </c>
      <c r="F754" t="s">
        <v>76</v>
      </c>
      <c r="G754" t="s">
        <v>63</v>
      </c>
      <c r="H754" t="s">
        <v>64</v>
      </c>
      <c r="I754" t="s">
        <v>65</v>
      </c>
      <c r="J754">
        <v>15</v>
      </c>
      <c r="K754">
        <v>0.0163</v>
      </c>
      <c r="L754" t="s">
        <v>215</v>
      </c>
      <c r="M754" t="s">
        <v>215</v>
      </c>
      <c r="N754">
        <v>50</v>
      </c>
      <c r="O754">
        <v>90.4973357016</v>
      </c>
      <c r="P754">
        <v>80.9946714032</v>
      </c>
      <c r="Q754">
        <v>40.4973357016</v>
      </c>
      <c r="R754" t="s">
        <v>216</v>
      </c>
      <c r="S754">
        <v>1</v>
      </c>
      <c r="T754">
        <v>1</v>
      </c>
      <c r="U754">
        <v>40.4973357016</v>
      </c>
      <c r="AA754">
        <v>0</v>
      </c>
    </row>
    <row r="755" spans="1:27" ht="15">
      <c r="A755" t="s">
        <v>1012</v>
      </c>
      <c r="B755" t="s">
        <v>999</v>
      </c>
      <c r="C755" t="s">
        <v>1000</v>
      </c>
      <c r="D755">
        <v>1.63</v>
      </c>
      <c r="E755" t="s">
        <v>78</v>
      </c>
      <c r="F755" t="s">
        <v>79</v>
      </c>
      <c r="G755" t="s">
        <v>63</v>
      </c>
      <c r="H755" t="s">
        <v>64</v>
      </c>
      <c r="I755" t="s">
        <v>65</v>
      </c>
      <c r="J755">
        <v>16</v>
      </c>
      <c r="K755">
        <v>0.0163</v>
      </c>
      <c r="L755" t="s">
        <v>215</v>
      </c>
      <c r="M755" t="s">
        <v>215</v>
      </c>
      <c r="N755">
        <v>50</v>
      </c>
      <c r="O755">
        <v>100</v>
      </c>
      <c r="P755">
        <v>100</v>
      </c>
      <c r="Q755">
        <v>50</v>
      </c>
      <c r="R755" t="s">
        <v>216</v>
      </c>
      <c r="S755">
        <v>1</v>
      </c>
      <c r="T755">
        <v>1</v>
      </c>
      <c r="U755">
        <v>50</v>
      </c>
      <c r="AA755">
        <v>0</v>
      </c>
    </row>
    <row r="756" spans="1:27" ht="15">
      <c r="A756" t="s">
        <v>1013</v>
      </c>
      <c r="B756" t="s">
        <v>999</v>
      </c>
      <c r="C756" t="s">
        <v>1000</v>
      </c>
      <c r="D756">
        <v>1.63</v>
      </c>
      <c r="E756" t="s">
        <v>82</v>
      </c>
      <c r="F756" t="s">
        <v>83</v>
      </c>
      <c r="G756" t="s">
        <v>63</v>
      </c>
      <c r="H756" t="s">
        <v>64</v>
      </c>
      <c r="I756" t="s">
        <v>65</v>
      </c>
      <c r="J756">
        <v>17</v>
      </c>
      <c r="K756">
        <v>0.0163</v>
      </c>
      <c r="L756" t="s">
        <v>215</v>
      </c>
      <c r="M756" t="s">
        <v>215</v>
      </c>
      <c r="N756">
        <v>50</v>
      </c>
      <c r="O756">
        <v>100</v>
      </c>
      <c r="P756">
        <v>100</v>
      </c>
      <c r="Q756">
        <v>50</v>
      </c>
      <c r="R756" t="s">
        <v>216</v>
      </c>
      <c r="S756">
        <v>1</v>
      </c>
      <c r="T756">
        <v>1</v>
      </c>
      <c r="U756">
        <v>50</v>
      </c>
      <c r="AA756">
        <v>0</v>
      </c>
    </row>
    <row r="757" spans="1:27" ht="15">
      <c r="A757" t="s">
        <v>1014</v>
      </c>
      <c r="B757" t="s">
        <v>999</v>
      </c>
      <c r="C757" t="s">
        <v>1000</v>
      </c>
      <c r="D757">
        <v>1.63</v>
      </c>
      <c r="E757" t="s">
        <v>86</v>
      </c>
      <c r="F757" t="s">
        <v>87</v>
      </c>
      <c r="G757" t="s">
        <v>63</v>
      </c>
      <c r="H757" t="s">
        <v>64</v>
      </c>
      <c r="I757" t="s">
        <v>65</v>
      </c>
      <c r="J757">
        <v>18</v>
      </c>
      <c r="K757">
        <v>0.0163</v>
      </c>
      <c r="L757" t="s">
        <v>215</v>
      </c>
      <c r="M757" t="s">
        <v>215</v>
      </c>
      <c r="N757">
        <v>50</v>
      </c>
      <c r="O757">
        <v>100</v>
      </c>
      <c r="P757">
        <v>100</v>
      </c>
      <c r="Q757">
        <v>50</v>
      </c>
      <c r="R757" t="s">
        <v>216</v>
      </c>
      <c r="S757">
        <v>1</v>
      </c>
      <c r="T757">
        <v>1</v>
      </c>
      <c r="U757">
        <v>50</v>
      </c>
      <c r="AA757">
        <v>0</v>
      </c>
    </row>
    <row r="758" spans="1:27" ht="15">
      <c r="A758" t="s">
        <v>1015</v>
      </c>
      <c r="B758" t="s">
        <v>999</v>
      </c>
      <c r="C758" t="s">
        <v>1000</v>
      </c>
      <c r="D758">
        <v>1.63</v>
      </c>
      <c r="E758" t="s">
        <v>89</v>
      </c>
      <c r="F758" t="s">
        <v>90</v>
      </c>
      <c r="G758" t="s">
        <v>63</v>
      </c>
      <c r="H758" t="s">
        <v>64</v>
      </c>
      <c r="I758" t="s">
        <v>65</v>
      </c>
      <c r="J758">
        <v>19</v>
      </c>
      <c r="K758">
        <v>0.0163</v>
      </c>
      <c r="L758" t="s">
        <v>215</v>
      </c>
      <c r="M758" t="s">
        <v>215</v>
      </c>
      <c r="N758">
        <v>50</v>
      </c>
      <c r="O758">
        <v>100</v>
      </c>
      <c r="P758">
        <v>100</v>
      </c>
      <c r="Q758">
        <v>50</v>
      </c>
      <c r="R758" t="s">
        <v>216</v>
      </c>
      <c r="S758">
        <v>1</v>
      </c>
      <c r="T758">
        <v>1</v>
      </c>
      <c r="U758">
        <v>50</v>
      </c>
      <c r="AA758">
        <v>0</v>
      </c>
    </row>
    <row r="759" spans="1:27" ht="15">
      <c r="A759" t="s">
        <v>1016</v>
      </c>
      <c r="B759" t="s">
        <v>999</v>
      </c>
      <c r="C759" t="s">
        <v>1000</v>
      </c>
      <c r="D759">
        <v>1.85999999999999</v>
      </c>
      <c r="E759" t="s">
        <v>92</v>
      </c>
      <c r="F759" t="s">
        <v>93</v>
      </c>
      <c r="G759" t="s">
        <v>63</v>
      </c>
      <c r="H759" t="s">
        <v>94</v>
      </c>
      <c r="I759" t="s">
        <v>95</v>
      </c>
      <c r="J759">
        <v>20</v>
      </c>
      <c r="K759">
        <v>0.0186</v>
      </c>
      <c r="L759" t="s">
        <v>215</v>
      </c>
      <c r="M759" t="s">
        <v>215</v>
      </c>
      <c r="N759">
        <v>50</v>
      </c>
      <c r="O759">
        <v>100</v>
      </c>
      <c r="P759">
        <v>100</v>
      </c>
      <c r="Q759">
        <v>50</v>
      </c>
      <c r="R759" t="s">
        <v>216</v>
      </c>
      <c r="S759">
        <v>1</v>
      </c>
      <c r="T759">
        <v>1</v>
      </c>
      <c r="U759">
        <v>50</v>
      </c>
      <c r="AA759">
        <v>0</v>
      </c>
    </row>
    <row r="760" spans="1:27" ht="15">
      <c r="A760" t="s">
        <v>1026</v>
      </c>
      <c r="B760" t="s">
        <v>999</v>
      </c>
      <c r="C760" t="s">
        <v>1000</v>
      </c>
      <c r="D760">
        <v>0.963941605839416</v>
      </c>
      <c r="E760" t="s">
        <v>97</v>
      </c>
      <c r="F760" t="s">
        <v>98</v>
      </c>
      <c r="G760" t="s">
        <v>63</v>
      </c>
      <c r="H760" t="s">
        <v>94</v>
      </c>
      <c r="I760" t="s">
        <v>95</v>
      </c>
      <c r="J760">
        <v>21</v>
      </c>
      <c r="K760">
        <v>0.0186</v>
      </c>
      <c r="L760" t="s">
        <v>215</v>
      </c>
      <c r="M760" t="s">
        <v>215</v>
      </c>
      <c r="N760">
        <v>50</v>
      </c>
      <c r="O760">
        <v>51.8248175182</v>
      </c>
      <c r="P760">
        <v>3.6496350365</v>
      </c>
      <c r="Q760">
        <v>1.82481751825</v>
      </c>
      <c r="R760" t="s">
        <v>216</v>
      </c>
      <c r="S760">
        <v>1</v>
      </c>
      <c r="T760">
        <v>1</v>
      </c>
      <c r="U760">
        <v>1.82481751825</v>
      </c>
      <c r="AA760">
        <v>0</v>
      </c>
    </row>
    <row r="761" spans="1:27" ht="15">
      <c r="A761" t="s">
        <v>1027</v>
      </c>
      <c r="B761" t="s">
        <v>999</v>
      </c>
      <c r="C761" t="s">
        <v>1000</v>
      </c>
      <c r="D761">
        <v>0.963941605839416</v>
      </c>
      <c r="E761" t="s">
        <v>100</v>
      </c>
      <c r="F761" t="s">
        <v>101</v>
      </c>
      <c r="G761" t="s">
        <v>63</v>
      </c>
      <c r="H761" t="s">
        <v>94</v>
      </c>
      <c r="I761" t="s">
        <v>95</v>
      </c>
      <c r="J761">
        <v>22</v>
      </c>
      <c r="K761">
        <v>0.0186</v>
      </c>
      <c r="L761" t="s">
        <v>215</v>
      </c>
      <c r="M761" t="s">
        <v>215</v>
      </c>
      <c r="N761">
        <v>50</v>
      </c>
      <c r="O761">
        <v>51.8248175182</v>
      </c>
      <c r="P761">
        <v>3.6496350365</v>
      </c>
      <c r="Q761">
        <v>1.82481751825</v>
      </c>
      <c r="R761" t="s">
        <v>216</v>
      </c>
      <c r="S761">
        <v>1</v>
      </c>
      <c r="T761">
        <v>1</v>
      </c>
      <c r="U761">
        <v>1.82481751825</v>
      </c>
      <c r="AA761">
        <v>0</v>
      </c>
    </row>
    <row r="762" spans="1:27" ht="15">
      <c r="A762" t="s">
        <v>1028</v>
      </c>
      <c r="B762" t="s">
        <v>999</v>
      </c>
      <c r="C762" t="s">
        <v>1000</v>
      </c>
      <c r="D762">
        <v>0.963941605839416</v>
      </c>
      <c r="E762" t="s">
        <v>103</v>
      </c>
      <c r="F762" t="s">
        <v>104</v>
      </c>
      <c r="G762" t="s">
        <v>63</v>
      </c>
      <c r="H762" t="s">
        <v>94</v>
      </c>
      <c r="I762" t="s">
        <v>95</v>
      </c>
      <c r="J762">
        <v>23</v>
      </c>
      <c r="K762">
        <v>0.0186</v>
      </c>
      <c r="L762" t="s">
        <v>215</v>
      </c>
      <c r="M762" t="s">
        <v>215</v>
      </c>
      <c r="N762">
        <v>50</v>
      </c>
      <c r="O762">
        <v>51.8248175182</v>
      </c>
      <c r="P762">
        <v>3.6496350365</v>
      </c>
      <c r="Q762">
        <v>1.82481751825</v>
      </c>
      <c r="R762" t="s">
        <v>216</v>
      </c>
      <c r="S762">
        <v>1</v>
      </c>
      <c r="T762">
        <v>1</v>
      </c>
      <c r="U762">
        <v>1.82481751825</v>
      </c>
      <c r="AA762">
        <v>0</v>
      </c>
    </row>
    <row r="763" spans="1:27" ht="15">
      <c r="A763" t="s">
        <v>1017</v>
      </c>
      <c r="B763" t="s">
        <v>999</v>
      </c>
      <c r="C763" t="s">
        <v>1000</v>
      </c>
      <c r="D763">
        <v>1.85999999999999</v>
      </c>
      <c r="E763" t="s">
        <v>106</v>
      </c>
      <c r="F763" t="s">
        <v>107</v>
      </c>
      <c r="G763" t="s">
        <v>63</v>
      </c>
      <c r="H763" t="s">
        <v>94</v>
      </c>
      <c r="I763" t="s">
        <v>95</v>
      </c>
      <c r="J763">
        <v>24</v>
      </c>
      <c r="K763">
        <v>0.0186</v>
      </c>
      <c r="L763" t="s">
        <v>215</v>
      </c>
      <c r="M763" t="s">
        <v>215</v>
      </c>
      <c r="N763">
        <v>50</v>
      </c>
      <c r="O763">
        <v>100</v>
      </c>
      <c r="P763">
        <v>100</v>
      </c>
      <c r="Q763">
        <v>50</v>
      </c>
      <c r="R763" t="s">
        <v>216</v>
      </c>
      <c r="S763">
        <v>1</v>
      </c>
      <c r="T763">
        <v>1</v>
      </c>
      <c r="U763">
        <v>50</v>
      </c>
      <c r="AA763">
        <v>0</v>
      </c>
    </row>
    <row r="764" spans="1:27" ht="15">
      <c r="A764" t="s">
        <v>1030</v>
      </c>
      <c r="B764" t="s">
        <v>999</v>
      </c>
      <c r="C764" t="s">
        <v>1000</v>
      </c>
      <c r="D764">
        <v>0.963941605839416</v>
      </c>
      <c r="E764" t="s">
        <v>112</v>
      </c>
      <c r="F764" t="s">
        <v>113</v>
      </c>
      <c r="G764" t="s">
        <v>63</v>
      </c>
      <c r="H764" t="s">
        <v>94</v>
      </c>
      <c r="I764" t="s">
        <v>95</v>
      </c>
      <c r="J764">
        <v>26</v>
      </c>
      <c r="K764">
        <v>0.0186</v>
      </c>
      <c r="L764" t="s">
        <v>215</v>
      </c>
      <c r="M764" t="s">
        <v>215</v>
      </c>
      <c r="N764">
        <v>50</v>
      </c>
      <c r="O764">
        <v>51.8248175182</v>
      </c>
      <c r="P764">
        <v>3.6496350365</v>
      </c>
      <c r="Q764">
        <v>1.82481751825</v>
      </c>
      <c r="R764" t="s">
        <v>216</v>
      </c>
      <c r="S764">
        <v>1</v>
      </c>
      <c r="T764">
        <v>1</v>
      </c>
      <c r="U764">
        <v>1.82481751825</v>
      </c>
      <c r="AA764">
        <v>0</v>
      </c>
    </row>
    <row r="765" spans="1:27" ht="15">
      <c r="A765" t="s">
        <v>1018</v>
      </c>
      <c r="B765" t="s">
        <v>999</v>
      </c>
      <c r="C765" t="s">
        <v>1000</v>
      </c>
      <c r="D765">
        <v>2.30208333333333</v>
      </c>
      <c r="E765" t="s">
        <v>136</v>
      </c>
      <c r="F765" t="s">
        <v>137</v>
      </c>
      <c r="G765" t="s">
        <v>63</v>
      </c>
      <c r="H765" t="s">
        <v>52</v>
      </c>
      <c r="I765" t="s">
        <v>138</v>
      </c>
      <c r="J765">
        <v>33</v>
      </c>
      <c r="K765">
        <v>0.0325</v>
      </c>
      <c r="L765" t="s">
        <v>215</v>
      </c>
      <c r="M765" t="s">
        <v>215</v>
      </c>
      <c r="N765">
        <v>50</v>
      </c>
      <c r="O765">
        <v>70.8333333333</v>
      </c>
      <c r="P765">
        <v>41.6666666667</v>
      </c>
      <c r="Q765">
        <v>20.8333333333</v>
      </c>
      <c r="R765" t="s">
        <v>216</v>
      </c>
      <c r="S765">
        <v>1</v>
      </c>
      <c r="T765">
        <v>1</v>
      </c>
      <c r="U765">
        <v>20.8333333333</v>
      </c>
      <c r="AA765">
        <v>0</v>
      </c>
    </row>
    <row r="766" spans="1:27" ht="15">
      <c r="A766" t="s">
        <v>1019</v>
      </c>
      <c r="B766" t="s">
        <v>999</v>
      </c>
      <c r="C766" t="s">
        <v>1000</v>
      </c>
      <c r="D766">
        <v>3.25</v>
      </c>
      <c r="E766" t="s">
        <v>140</v>
      </c>
      <c r="F766" t="s">
        <v>141</v>
      </c>
      <c r="G766" t="s">
        <v>63</v>
      </c>
      <c r="H766" t="s">
        <v>52</v>
      </c>
      <c r="I766" t="s">
        <v>138</v>
      </c>
      <c r="J766">
        <v>34</v>
      </c>
      <c r="K766">
        <v>0.0325</v>
      </c>
      <c r="L766" t="s">
        <v>215</v>
      </c>
      <c r="M766" t="s">
        <v>215</v>
      </c>
      <c r="N766">
        <v>50</v>
      </c>
      <c r="O766">
        <v>100</v>
      </c>
      <c r="P766">
        <v>100</v>
      </c>
      <c r="Q766">
        <v>50</v>
      </c>
      <c r="R766" t="s">
        <v>216</v>
      </c>
      <c r="S766">
        <v>1</v>
      </c>
      <c r="T766">
        <v>1</v>
      </c>
      <c r="U766">
        <v>50</v>
      </c>
      <c r="AA766">
        <v>0</v>
      </c>
    </row>
    <row r="767" spans="1:27" ht="15">
      <c r="A767" t="s">
        <v>1020</v>
      </c>
      <c r="B767" t="s">
        <v>999</v>
      </c>
      <c r="C767" t="s">
        <v>1000</v>
      </c>
      <c r="D767">
        <v>3.25</v>
      </c>
      <c r="E767" t="s">
        <v>143</v>
      </c>
      <c r="F767" t="s">
        <v>144</v>
      </c>
      <c r="G767" t="s">
        <v>63</v>
      </c>
      <c r="H767" t="s">
        <v>52</v>
      </c>
      <c r="I767" t="s">
        <v>138</v>
      </c>
      <c r="J767">
        <v>35</v>
      </c>
      <c r="K767">
        <v>0.0325</v>
      </c>
      <c r="L767" t="s">
        <v>215</v>
      </c>
      <c r="M767" t="s">
        <v>215</v>
      </c>
      <c r="N767">
        <v>50</v>
      </c>
      <c r="O767">
        <v>100</v>
      </c>
      <c r="P767">
        <v>100</v>
      </c>
      <c r="Q767">
        <v>50</v>
      </c>
      <c r="R767" t="s">
        <v>216</v>
      </c>
      <c r="S767">
        <v>1</v>
      </c>
      <c r="T767">
        <v>1</v>
      </c>
      <c r="U767">
        <v>50</v>
      </c>
      <c r="AA767">
        <v>0</v>
      </c>
    </row>
    <row r="768" spans="1:27" ht="15">
      <c r="A768" t="s">
        <v>1021</v>
      </c>
      <c r="B768" t="s">
        <v>999</v>
      </c>
      <c r="C768" t="s">
        <v>1000</v>
      </c>
      <c r="D768">
        <v>3.25</v>
      </c>
      <c r="E768" t="s">
        <v>146</v>
      </c>
      <c r="F768" t="s">
        <v>147</v>
      </c>
      <c r="G768" t="s">
        <v>63</v>
      </c>
      <c r="H768" t="s">
        <v>52</v>
      </c>
      <c r="I768" t="s">
        <v>138</v>
      </c>
      <c r="J768">
        <v>36</v>
      </c>
      <c r="K768">
        <v>0.0325</v>
      </c>
      <c r="L768" t="s">
        <v>215</v>
      </c>
      <c r="M768" t="s">
        <v>215</v>
      </c>
      <c r="N768">
        <v>50</v>
      </c>
      <c r="O768">
        <v>100</v>
      </c>
      <c r="P768">
        <v>100</v>
      </c>
      <c r="Q768">
        <v>50</v>
      </c>
      <c r="R768" t="s">
        <v>216</v>
      </c>
      <c r="S768">
        <v>1</v>
      </c>
      <c r="T768">
        <v>1</v>
      </c>
      <c r="U768">
        <v>50</v>
      </c>
      <c r="AA768">
        <v>0</v>
      </c>
    </row>
    <row r="769" spans="1:27" ht="15">
      <c r="A769" t="s">
        <v>1022</v>
      </c>
      <c r="B769" t="s">
        <v>999</v>
      </c>
      <c r="C769" t="s">
        <v>1000</v>
      </c>
      <c r="D769">
        <v>2.6086475409836</v>
      </c>
      <c r="E769" t="s">
        <v>149</v>
      </c>
      <c r="F769" t="s">
        <v>150</v>
      </c>
      <c r="G769" t="s">
        <v>63</v>
      </c>
      <c r="H769" t="s">
        <v>151</v>
      </c>
      <c r="I769" t="s">
        <v>152</v>
      </c>
      <c r="J769">
        <v>37</v>
      </c>
      <c r="K769">
        <v>0.0433</v>
      </c>
      <c r="L769" t="s">
        <v>215</v>
      </c>
      <c r="M769" t="s">
        <v>215</v>
      </c>
      <c r="N769">
        <v>50</v>
      </c>
      <c r="O769">
        <v>60.2459016393</v>
      </c>
      <c r="P769">
        <v>20.4918032787</v>
      </c>
      <c r="Q769">
        <v>10.2459016393</v>
      </c>
      <c r="R769" t="s">
        <v>216</v>
      </c>
      <c r="S769">
        <v>1</v>
      </c>
      <c r="T769">
        <v>1</v>
      </c>
      <c r="U769">
        <v>10.2459016393</v>
      </c>
      <c r="AA769">
        <v>0</v>
      </c>
    </row>
    <row r="770" spans="1:27" ht="15">
      <c r="A770" t="s">
        <v>1023</v>
      </c>
      <c r="B770" t="s">
        <v>999</v>
      </c>
      <c r="C770" t="s">
        <v>1000</v>
      </c>
      <c r="D770">
        <v>4.1135</v>
      </c>
      <c r="E770" t="s">
        <v>154</v>
      </c>
      <c r="F770" t="s">
        <v>155</v>
      </c>
      <c r="G770" t="s">
        <v>63</v>
      </c>
      <c r="H770" t="s">
        <v>151</v>
      </c>
      <c r="I770" t="s">
        <v>152</v>
      </c>
      <c r="J770">
        <v>38</v>
      </c>
      <c r="K770">
        <v>0.0433</v>
      </c>
      <c r="L770" t="s">
        <v>215</v>
      </c>
      <c r="M770" t="s">
        <v>215</v>
      </c>
      <c r="N770">
        <v>50</v>
      </c>
      <c r="O770">
        <v>95</v>
      </c>
      <c r="P770">
        <v>90</v>
      </c>
      <c r="Q770">
        <v>45</v>
      </c>
      <c r="R770" t="s">
        <v>216</v>
      </c>
      <c r="S770">
        <v>1</v>
      </c>
      <c r="T770">
        <v>1</v>
      </c>
      <c r="U770">
        <v>45</v>
      </c>
      <c r="AA770">
        <v>0</v>
      </c>
    </row>
    <row r="771" spans="1:27" ht="15">
      <c r="A771" t="s">
        <v>1024</v>
      </c>
      <c r="B771" t="s">
        <v>999</v>
      </c>
      <c r="C771" t="s">
        <v>1000</v>
      </c>
      <c r="D771">
        <v>3.2475</v>
      </c>
      <c r="E771" t="s">
        <v>157</v>
      </c>
      <c r="F771" t="s">
        <v>158</v>
      </c>
      <c r="G771" t="s">
        <v>63</v>
      </c>
      <c r="H771" t="s">
        <v>151</v>
      </c>
      <c r="I771" t="s">
        <v>152</v>
      </c>
      <c r="J771">
        <v>39</v>
      </c>
      <c r="K771">
        <v>0.0433</v>
      </c>
      <c r="L771" t="s">
        <v>215</v>
      </c>
      <c r="M771" t="s">
        <v>215</v>
      </c>
      <c r="N771">
        <v>50</v>
      </c>
      <c r="O771">
        <v>75</v>
      </c>
      <c r="P771">
        <v>50</v>
      </c>
      <c r="Q771">
        <v>25</v>
      </c>
      <c r="R771" t="s">
        <v>216</v>
      </c>
      <c r="S771">
        <v>1</v>
      </c>
      <c r="T771">
        <v>1</v>
      </c>
      <c r="U771">
        <v>25</v>
      </c>
      <c r="AA771">
        <v>0</v>
      </c>
    </row>
    <row r="772" spans="1:27" ht="15">
      <c r="A772" t="s">
        <v>1025</v>
      </c>
      <c r="B772" t="s">
        <v>999</v>
      </c>
      <c r="C772" t="s">
        <v>1000</v>
      </c>
      <c r="D772">
        <v>1.085</v>
      </c>
      <c r="E772" t="s">
        <v>133</v>
      </c>
      <c r="F772" t="s">
        <v>134</v>
      </c>
      <c r="G772" t="s">
        <v>63</v>
      </c>
      <c r="H772" t="s">
        <v>118</v>
      </c>
      <c r="I772" t="s">
        <v>119</v>
      </c>
      <c r="J772">
        <v>32</v>
      </c>
      <c r="K772">
        <v>0.0217</v>
      </c>
      <c r="L772" t="s">
        <v>34</v>
      </c>
      <c r="M772" t="s">
        <v>35</v>
      </c>
      <c r="N772">
        <v>50</v>
      </c>
      <c r="O772">
        <v>50</v>
      </c>
      <c r="P772">
        <v>0</v>
      </c>
      <c r="Q772">
        <v>0</v>
      </c>
      <c r="R772" t="s">
        <v>216</v>
      </c>
      <c r="S772">
        <v>1</v>
      </c>
      <c r="T772">
        <v>1</v>
      </c>
      <c r="U772">
        <v>0</v>
      </c>
      <c r="V772" t="s">
        <v>36</v>
      </c>
      <c r="W772">
        <v>1</v>
      </c>
      <c r="Y772" t="s">
        <v>35</v>
      </c>
      <c r="Z772">
        <v>50</v>
      </c>
      <c r="AA772">
        <v>50</v>
      </c>
    </row>
    <row r="773" spans="1:27" ht="15">
      <c r="A773" t="s">
        <v>1029</v>
      </c>
      <c r="B773" t="s">
        <v>999</v>
      </c>
      <c r="C773" t="s">
        <v>1000</v>
      </c>
      <c r="D773">
        <v>0</v>
      </c>
      <c r="E773" t="s">
        <v>109</v>
      </c>
      <c r="F773" t="s">
        <v>110</v>
      </c>
      <c r="G773" t="s">
        <v>63</v>
      </c>
      <c r="H773" t="s">
        <v>94</v>
      </c>
      <c r="I773" t="s">
        <v>95</v>
      </c>
      <c r="J773">
        <v>25</v>
      </c>
      <c r="K773">
        <v>0.0186</v>
      </c>
      <c r="L773" t="s">
        <v>34</v>
      </c>
      <c r="N773">
        <v>0</v>
      </c>
      <c r="O773">
        <v>0</v>
      </c>
      <c r="P773">
        <v>0</v>
      </c>
      <c r="Q773">
        <v>0</v>
      </c>
      <c r="R773" t="s">
        <v>216</v>
      </c>
      <c r="S773">
        <v>1</v>
      </c>
      <c r="T773">
        <v>1</v>
      </c>
      <c r="U773">
        <v>0</v>
      </c>
      <c r="V773" t="s">
        <v>80</v>
      </c>
      <c r="W773">
        <v>0</v>
      </c>
      <c r="Z773">
        <v>0</v>
      </c>
      <c r="AA773">
        <v>0</v>
      </c>
    </row>
    <row r="774" spans="1:27" ht="15">
      <c r="A774" t="s">
        <v>1031</v>
      </c>
      <c r="B774" t="s">
        <v>999</v>
      </c>
      <c r="C774" t="s">
        <v>1000</v>
      </c>
      <c r="D774">
        <v>1.085</v>
      </c>
      <c r="E774" t="s">
        <v>116</v>
      </c>
      <c r="F774" t="s">
        <v>117</v>
      </c>
      <c r="G774" t="s">
        <v>63</v>
      </c>
      <c r="H774" t="s">
        <v>118</v>
      </c>
      <c r="I774" t="s">
        <v>119</v>
      </c>
      <c r="J774">
        <v>27</v>
      </c>
      <c r="K774">
        <v>0.0217</v>
      </c>
      <c r="L774" t="s">
        <v>34</v>
      </c>
      <c r="M774" t="s">
        <v>35</v>
      </c>
      <c r="N774">
        <v>50</v>
      </c>
      <c r="O774">
        <v>50</v>
      </c>
      <c r="P774">
        <v>0</v>
      </c>
      <c r="Q774">
        <v>0</v>
      </c>
      <c r="R774" t="s">
        <v>216</v>
      </c>
      <c r="S774">
        <v>1</v>
      </c>
      <c r="T774">
        <v>1</v>
      </c>
      <c r="U774">
        <v>0</v>
      </c>
      <c r="V774" t="s">
        <v>36</v>
      </c>
      <c r="W774">
        <v>1</v>
      </c>
      <c r="Y774" t="s">
        <v>35</v>
      </c>
      <c r="Z774">
        <v>50</v>
      </c>
      <c r="AA774">
        <v>50</v>
      </c>
    </row>
    <row r="775" spans="1:27" ht="15">
      <c r="A775" t="s">
        <v>1032</v>
      </c>
      <c r="B775" t="s">
        <v>999</v>
      </c>
      <c r="C775" t="s">
        <v>1000</v>
      </c>
      <c r="D775">
        <v>1.085</v>
      </c>
      <c r="E775" t="s">
        <v>121</v>
      </c>
      <c r="F775" t="s">
        <v>122</v>
      </c>
      <c r="G775" t="s">
        <v>63</v>
      </c>
      <c r="H775" t="s">
        <v>118</v>
      </c>
      <c r="I775" t="s">
        <v>119</v>
      </c>
      <c r="J775">
        <v>28</v>
      </c>
      <c r="K775">
        <v>0.0217</v>
      </c>
      <c r="L775" t="s">
        <v>34</v>
      </c>
      <c r="M775" t="s">
        <v>35</v>
      </c>
      <c r="N775">
        <v>50</v>
      </c>
      <c r="O775">
        <v>50</v>
      </c>
      <c r="P775">
        <v>0</v>
      </c>
      <c r="Q775">
        <v>0</v>
      </c>
      <c r="R775" t="s">
        <v>216</v>
      </c>
      <c r="S775">
        <v>1</v>
      </c>
      <c r="T775">
        <v>1</v>
      </c>
      <c r="U775">
        <v>0</v>
      </c>
      <c r="V775" t="s">
        <v>36</v>
      </c>
      <c r="W775">
        <v>1</v>
      </c>
      <c r="Y775" t="s">
        <v>35</v>
      </c>
      <c r="Z775">
        <v>50</v>
      </c>
      <c r="AA775">
        <v>50</v>
      </c>
    </row>
    <row r="776" spans="1:27" ht="15">
      <c r="A776" t="s">
        <v>1033</v>
      </c>
      <c r="B776" t="s">
        <v>999</v>
      </c>
      <c r="C776" t="s">
        <v>1000</v>
      </c>
      <c r="D776">
        <v>1.085</v>
      </c>
      <c r="E776" t="s">
        <v>124</v>
      </c>
      <c r="F776" t="s">
        <v>125</v>
      </c>
      <c r="G776" t="s">
        <v>63</v>
      </c>
      <c r="H776" t="s">
        <v>118</v>
      </c>
      <c r="I776" t="s">
        <v>119</v>
      </c>
      <c r="J776">
        <v>29</v>
      </c>
      <c r="K776">
        <v>0.0217</v>
      </c>
      <c r="L776" t="s">
        <v>34</v>
      </c>
      <c r="M776" t="s">
        <v>35</v>
      </c>
      <c r="N776">
        <v>50</v>
      </c>
      <c r="O776">
        <v>50</v>
      </c>
      <c r="P776">
        <v>0</v>
      </c>
      <c r="Q776">
        <v>0</v>
      </c>
      <c r="R776" t="s">
        <v>216</v>
      </c>
      <c r="S776">
        <v>1</v>
      </c>
      <c r="T776">
        <v>1</v>
      </c>
      <c r="U776">
        <v>0</v>
      </c>
      <c r="V776" t="s">
        <v>36</v>
      </c>
      <c r="W776">
        <v>1</v>
      </c>
      <c r="Y776" t="s">
        <v>35</v>
      </c>
      <c r="Z776">
        <v>50</v>
      </c>
      <c r="AA776">
        <v>50</v>
      </c>
    </row>
    <row r="777" spans="1:27" ht="15">
      <c r="A777" t="s">
        <v>1034</v>
      </c>
      <c r="B777" t="s">
        <v>999</v>
      </c>
      <c r="C777" t="s">
        <v>1000</v>
      </c>
      <c r="D777">
        <v>1.085</v>
      </c>
      <c r="E777" t="s">
        <v>127</v>
      </c>
      <c r="F777" t="s">
        <v>128</v>
      </c>
      <c r="G777" t="s">
        <v>63</v>
      </c>
      <c r="H777" t="s">
        <v>118</v>
      </c>
      <c r="I777" t="s">
        <v>119</v>
      </c>
      <c r="J777">
        <v>30</v>
      </c>
      <c r="K777">
        <v>0.0217</v>
      </c>
      <c r="L777" t="s">
        <v>34</v>
      </c>
      <c r="M777" t="s">
        <v>35</v>
      </c>
      <c r="N777">
        <v>50</v>
      </c>
      <c r="O777">
        <v>50</v>
      </c>
      <c r="P777">
        <v>0</v>
      </c>
      <c r="Q777">
        <v>0</v>
      </c>
      <c r="R777" t="s">
        <v>216</v>
      </c>
      <c r="S777">
        <v>1</v>
      </c>
      <c r="T777">
        <v>1</v>
      </c>
      <c r="U777">
        <v>0</v>
      </c>
      <c r="V777" t="s">
        <v>36</v>
      </c>
      <c r="W777">
        <v>1</v>
      </c>
      <c r="Y777" t="s">
        <v>35</v>
      </c>
      <c r="Z777">
        <v>50</v>
      </c>
      <c r="AA777">
        <v>50</v>
      </c>
    </row>
    <row r="778" spans="1:27" ht="15">
      <c r="A778" t="s">
        <v>1035</v>
      </c>
      <c r="B778" t="s">
        <v>999</v>
      </c>
      <c r="C778" t="s">
        <v>1000</v>
      </c>
      <c r="D778">
        <v>1.085</v>
      </c>
      <c r="E778" t="s">
        <v>130</v>
      </c>
      <c r="F778" t="s">
        <v>131</v>
      </c>
      <c r="G778" t="s">
        <v>63</v>
      </c>
      <c r="H778" t="s">
        <v>118</v>
      </c>
      <c r="I778" t="s">
        <v>119</v>
      </c>
      <c r="J778">
        <v>31</v>
      </c>
      <c r="K778">
        <v>0.0217</v>
      </c>
      <c r="L778" t="s">
        <v>34</v>
      </c>
      <c r="M778" t="s">
        <v>35</v>
      </c>
      <c r="N778">
        <v>50</v>
      </c>
      <c r="O778">
        <v>50</v>
      </c>
      <c r="P778">
        <v>0</v>
      </c>
      <c r="Q778">
        <v>0</v>
      </c>
      <c r="R778" t="s">
        <v>216</v>
      </c>
      <c r="S778">
        <v>1</v>
      </c>
      <c r="T778">
        <v>1</v>
      </c>
      <c r="U778">
        <v>0</v>
      </c>
      <c r="V778" t="s">
        <v>36</v>
      </c>
      <c r="W778">
        <v>1</v>
      </c>
      <c r="Y778" t="s">
        <v>35</v>
      </c>
      <c r="Z778">
        <v>50</v>
      </c>
      <c r="AA778">
        <v>50</v>
      </c>
    </row>
    <row r="779" spans="1:27" ht="15">
      <c r="A779" t="s">
        <v>1036</v>
      </c>
      <c r="B779" t="s">
        <v>999</v>
      </c>
      <c r="C779" t="s">
        <v>1000</v>
      </c>
      <c r="D779">
        <v>2.219778</v>
      </c>
      <c r="E779" t="s">
        <v>160</v>
      </c>
      <c r="F779" t="s">
        <v>161</v>
      </c>
      <c r="G779" t="s">
        <v>162</v>
      </c>
      <c r="I779" t="s">
        <v>163</v>
      </c>
      <c r="J779">
        <v>1</v>
      </c>
      <c r="K779">
        <v>0.0333</v>
      </c>
      <c r="L779" t="s">
        <v>34</v>
      </c>
      <c r="M779" t="s">
        <v>164</v>
      </c>
      <c r="N779">
        <v>66.66</v>
      </c>
      <c r="O779">
        <v>66.66</v>
      </c>
      <c r="P779">
        <v>0</v>
      </c>
      <c r="Q779">
        <v>0</v>
      </c>
      <c r="R779" t="s">
        <v>216</v>
      </c>
      <c r="S779">
        <v>1</v>
      </c>
      <c r="T779">
        <v>1</v>
      </c>
      <c r="U779">
        <v>0</v>
      </c>
      <c r="W779">
        <v>0</v>
      </c>
      <c r="X779">
        <v>66.66</v>
      </c>
      <c r="Z779">
        <v>0</v>
      </c>
      <c r="AA779">
        <v>66.66</v>
      </c>
    </row>
    <row r="780" spans="1:27" ht="15">
      <c r="A780" t="s">
        <v>1037</v>
      </c>
      <c r="B780" t="s">
        <v>999</v>
      </c>
      <c r="C780" t="s">
        <v>1000</v>
      </c>
      <c r="D780">
        <v>2.4975</v>
      </c>
      <c r="E780" t="s">
        <v>166</v>
      </c>
      <c r="F780" t="s">
        <v>167</v>
      </c>
      <c r="G780" t="s">
        <v>162</v>
      </c>
      <c r="I780" t="s">
        <v>163</v>
      </c>
      <c r="J780">
        <v>2</v>
      </c>
      <c r="K780">
        <v>0.0333</v>
      </c>
      <c r="L780" t="s">
        <v>34</v>
      </c>
      <c r="M780" t="s">
        <v>164</v>
      </c>
      <c r="N780">
        <v>75</v>
      </c>
      <c r="O780">
        <v>75</v>
      </c>
      <c r="P780">
        <v>0</v>
      </c>
      <c r="Q780">
        <v>0</v>
      </c>
      <c r="R780" t="s">
        <v>216</v>
      </c>
      <c r="S780">
        <v>1</v>
      </c>
      <c r="T780">
        <v>1</v>
      </c>
      <c r="U780">
        <v>0</v>
      </c>
      <c r="W780">
        <v>0</v>
      </c>
      <c r="X780">
        <v>75</v>
      </c>
      <c r="Z780">
        <v>0</v>
      </c>
      <c r="AA780">
        <v>75</v>
      </c>
    </row>
    <row r="781" spans="1:27" ht="15">
      <c r="A781" t="s">
        <v>1038</v>
      </c>
      <c r="B781" t="s">
        <v>999</v>
      </c>
      <c r="C781" t="s">
        <v>1000</v>
      </c>
      <c r="D781">
        <v>3.33</v>
      </c>
      <c r="E781" t="s">
        <v>169</v>
      </c>
      <c r="F781" t="s">
        <v>170</v>
      </c>
      <c r="G781" t="s">
        <v>162</v>
      </c>
      <c r="I781" t="s">
        <v>163</v>
      </c>
      <c r="J781">
        <v>3</v>
      </c>
      <c r="K781">
        <v>0.0333</v>
      </c>
      <c r="L781" t="s">
        <v>34</v>
      </c>
      <c r="M781" t="s">
        <v>164</v>
      </c>
      <c r="N781">
        <v>100</v>
      </c>
      <c r="O781">
        <v>100</v>
      </c>
      <c r="P781">
        <v>0</v>
      </c>
      <c r="Q781">
        <v>0</v>
      </c>
      <c r="R781" t="s">
        <v>216</v>
      </c>
      <c r="S781">
        <v>1</v>
      </c>
      <c r="T781">
        <v>1</v>
      </c>
      <c r="U781">
        <v>0</v>
      </c>
      <c r="W781">
        <v>0</v>
      </c>
      <c r="X781">
        <v>100</v>
      </c>
      <c r="Z781">
        <v>0</v>
      </c>
      <c r="AA781">
        <v>100</v>
      </c>
    </row>
    <row r="782" spans="1:27" ht="15">
      <c r="A782" t="s">
        <v>751</v>
      </c>
      <c r="B782" t="s">
        <v>752</v>
      </c>
      <c r="C782" t="s">
        <v>753</v>
      </c>
      <c r="D782">
        <v>1.25</v>
      </c>
      <c r="E782" t="s">
        <v>29</v>
      </c>
      <c r="F782" t="s">
        <v>30</v>
      </c>
      <c r="G782" t="s">
        <v>31</v>
      </c>
      <c r="H782" t="s">
        <v>32</v>
      </c>
      <c r="I782" t="s">
        <v>33</v>
      </c>
      <c r="J782">
        <v>4</v>
      </c>
      <c r="K782">
        <v>0.025</v>
      </c>
      <c r="L782" t="s">
        <v>34</v>
      </c>
      <c r="M782" t="s">
        <v>35</v>
      </c>
      <c r="N782">
        <v>50</v>
      </c>
      <c r="O782">
        <v>50</v>
      </c>
      <c r="P782">
        <v>0</v>
      </c>
      <c r="Q782">
        <v>0</v>
      </c>
      <c r="R782" t="s">
        <v>216</v>
      </c>
      <c r="S782">
        <v>1</v>
      </c>
      <c r="T782">
        <v>1</v>
      </c>
      <c r="U782">
        <v>0</v>
      </c>
      <c r="V782" t="s">
        <v>36</v>
      </c>
      <c r="W782">
        <v>1</v>
      </c>
      <c r="Y782" t="s">
        <v>35</v>
      </c>
      <c r="Z782">
        <v>50</v>
      </c>
      <c r="AA782">
        <v>50</v>
      </c>
    </row>
    <row r="783" spans="1:27" ht="15">
      <c r="A783" t="s">
        <v>754</v>
      </c>
      <c r="B783" t="s">
        <v>752</v>
      </c>
      <c r="C783" t="s">
        <v>753</v>
      </c>
      <c r="D783">
        <v>1.25</v>
      </c>
      <c r="E783" t="s">
        <v>38</v>
      </c>
      <c r="F783" t="s">
        <v>39</v>
      </c>
      <c r="G783" t="s">
        <v>31</v>
      </c>
      <c r="H783" t="s">
        <v>32</v>
      </c>
      <c r="I783" t="s">
        <v>33</v>
      </c>
      <c r="J783">
        <v>5</v>
      </c>
      <c r="K783">
        <v>0.025</v>
      </c>
      <c r="L783" t="s">
        <v>34</v>
      </c>
      <c r="M783" t="s">
        <v>35</v>
      </c>
      <c r="N783">
        <v>50</v>
      </c>
      <c r="O783">
        <v>50</v>
      </c>
      <c r="P783">
        <v>0</v>
      </c>
      <c r="Q783">
        <v>0</v>
      </c>
      <c r="R783" t="s">
        <v>216</v>
      </c>
      <c r="S783">
        <v>1</v>
      </c>
      <c r="T783">
        <v>1</v>
      </c>
      <c r="U783">
        <v>0</v>
      </c>
      <c r="V783" t="s">
        <v>36</v>
      </c>
      <c r="W783">
        <v>1</v>
      </c>
      <c r="Y783" t="s">
        <v>35</v>
      </c>
      <c r="Z783">
        <v>50</v>
      </c>
      <c r="AA783">
        <v>50</v>
      </c>
    </row>
    <row r="784" spans="1:27" ht="15">
      <c r="A784" t="s">
        <v>755</v>
      </c>
      <c r="B784" t="s">
        <v>752</v>
      </c>
      <c r="C784" t="s">
        <v>753</v>
      </c>
      <c r="D784">
        <v>1.25</v>
      </c>
      <c r="E784" t="s">
        <v>41</v>
      </c>
      <c r="F784" t="s">
        <v>42</v>
      </c>
      <c r="G784" t="s">
        <v>31</v>
      </c>
      <c r="H784" t="s">
        <v>32</v>
      </c>
      <c r="I784" t="s">
        <v>33</v>
      </c>
      <c r="J784">
        <v>6</v>
      </c>
      <c r="K784">
        <v>0.025</v>
      </c>
      <c r="L784" t="s">
        <v>34</v>
      </c>
      <c r="M784" t="s">
        <v>35</v>
      </c>
      <c r="N784">
        <v>50</v>
      </c>
      <c r="O784">
        <v>50</v>
      </c>
      <c r="P784">
        <v>0</v>
      </c>
      <c r="Q784">
        <v>0</v>
      </c>
      <c r="R784" t="s">
        <v>216</v>
      </c>
      <c r="S784">
        <v>1</v>
      </c>
      <c r="T784">
        <v>1</v>
      </c>
      <c r="U784">
        <v>0</v>
      </c>
      <c r="V784" t="s">
        <v>36</v>
      </c>
      <c r="W784">
        <v>1</v>
      </c>
      <c r="Y784" t="s">
        <v>35</v>
      </c>
      <c r="Z784">
        <v>50</v>
      </c>
      <c r="AA784">
        <v>50</v>
      </c>
    </row>
    <row r="785" spans="1:27" ht="15">
      <c r="A785" t="s">
        <v>756</v>
      </c>
      <c r="B785" t="s">
        <v>752</v>
      </c>
      <c r="C785" t="s">
        <v>753</v>
      </c>
      <c r="D785">
        <v>1.25</v>
      </c>
      <c r="E785" t="s">
        <v>44</v>
      </c>
      <c r="F785" t="s">
        <v>45</v>
      </c>
      <c r="G785" t="s">
        <v>31</v>
      </c>
      <c r="H785" t="s">
        <v>32</v>
      </c>
      <c r="I785" t="s">
        <v>33</v>
      </c>
      <c r="J785">
        <v>7</v>
      </c>
      <c r="K785">
        <v>0.025</v>
      </c>
      <c r="L785" t="s">
        <v>34</v>
      </c>
      <c r="M785" t="s">
        <v>35</v>
      </c>
      <c r="N785">
        <v>50</v>
      </c>
      <c r="O785">
        <v>50</v>
      </c>
      <c r="P785">
        <v>0</v>
      </c>
      <c r="Q785">
        <v>0</v>
      </c>
      <c r="R785" t="s">
        <v>216</v>
      </c>
      <c r="S785">
        <v>1</v>
      </c>
      <c r="T785">
        <v>1</v>
      </c>
      <c r="U785">
        <v>0</v>
      </c>
      <c r="V785" t="s">
        <v>36</v>
      </c>
      <c r="W785">
        <v>1</v>
      </c>
      <c r="Y785" t="s">
        <v>35</v>
      </c>
      <c r="Z785">
        <v>50</v>
      </c>
      <c r="AA785">
        <v>50</v>
      </c>
    </row>
    <row r="786" spans="1:27" ht="15">
      <c r="A786" t="s">
        <v>757</v>
      </c>
      <c r="B786" t="s">
        <v>752</v>
      </c>
      <c r="C786" t="s">
        <v>753</v>
      </c>
      <c r="D786">
        <v>0</v>
      </c>
      <c r="E786" t="s">
        <v>47</v>
      </c>
      <c r="F786" t="s">
        <v>48</v>
      </c>
      <c r="G786" t="s">
        <v>31</v>
      </c>
      <c r="H786" t="s">
        <v>32</v>
      </c>
      <c r="I786" t="s">
        <v>33</v>
      </c>
      <c r="J786">
        <v>8</v>
      </c>
      <c r="K786">
        <v>0.025</v>
      </c>
      <c r="L786" t="s">
        <v>34</v>
      </c>
      <c r="M786" t="s">
        <v>35</v>
      </c>
      <c r="N786">
        <v>0</v>
      </c>
      <c r="O786">
        <v>0</v>
      </c>
      <c r="P786">
        <v>0</v>
      </c>
      <c r="Q786">
        <v>0</v>
      </c>
      <c r="R786" t="s">
        <v>216</v>
      </c>
      <c r="S786">
        <v>1</v>
      </c>
      <c r="T786">
        <v>1</v>
      </c>
      <c r="U786">
        <v>0</v>
      </c>
      <c r="V786" t="s">
        <v>80</v>
      </c>
      <c r="W786">
        <v>0</v>
      </c>
      <c r="Y786" t="s">
        <v>35</v>
      </c>
      <c r="Z786">
        <v>50</v>
      </c>
      <c r="AA786">
        <v>0</v>
      </c>
    </row>
    <row r="787" spans="1:27" ht="15">
      <c r="A787" t="s">
        <v>758</v>
      </c>
      <c r="B787" t="s">
        <v>752</v>
      </c>
      <c r="C787" t="s">
        <v>753</v>
      </c>
      <c r="D787">
        <v>0.6949305</v>
      </c>
      <c r="E787" t="s">
        <v>50</v>
      </c>
      <c r="F787" t="s">
        <v>51</v>
      </c>
      <c r="G787" t="s">
        <v>31</v>
      </c>
      <c r="H787" t="s">
        <v>52</v>
      </c>
      <c r="I787" t="s">
        <v>53</v>
      </c>
      <c r="J787">
        <v>9</v>
      </c>
      <c r="K787">
        <v>0.0417</v>
      </c>
      <c r="L787" t="s">
        <v>34</v>
      </c>
      <c r="M787" t="s">
        <v>114</v>
      </c>
      <c r="N787">
        <v>16.665</v>
      </c>
      <c r="O787">
        <v>16.665</v>
      </c>
      <c r="P787">
        <v>0</v>
      </c>
      <c r="Q787">
        <v>0</v>
      </c>
      <c r="R787" t="s">
        <v>216</v>
      </c>
      <c r="S787">
        <v>1</v>
      </c>
      <c r="T787">
        <v>1</v>
      </c>
      <c r="U787">
        <v>0</v>
      </c>
      <c r="W787">
        <v>0</v>
      </c>
      <c r="X787">
        <v>3</v>
      </c>
      <c r="Y787" t="s">
        <v>114</v>
      </c>
      <c r="Z787">
        <v>16.665</v>
      </c>
      <c r="AA787">
        <v>16.665</v>
      </c>
    </row>
    <row r="788" spans="1:27" ht="15">
      <c r="A788" t="s">
        <v>759</v>
      </c>
      <c r="B788" t="s">
        <v>752</v>
      </c>
      <c r="C788" t="s">
        <v>753</v>
      </c>
      <c r="D788">
        <v>0</v>
      </c>
      <c r="E788" t="s">
        <v>55</v>
      </c>
      <c r="F788" t="s">
        <v>56</v>
      </c>
      <c r="G788" t="s">
        <v>31</v>
      </c>
      <c r="H788" t="s">
        <v>52</v>
      </c>
      <c r="I788" t="s">
        <v>53</v>
      </c>
      <c r="J788">
        <v>10</v>
      </c>
      <c r="K788">
        <v>0.0417</v>
      </c>
      <c r="L788" t="s">
        <v>34</v>
      </c>
      <c r="N788">
        <v>0</v>
      </c>
      <c r="O788">
        <v>0</v>
      </c>
      <c r="P788">
        <v>0</v>
      </c>
      <c r="Q788">
        <v>0</v>
      </c>
      <c r="R788" t="s">
        <v>216</v>
      </c>
      <c r="S788">
        <v>1</v>
      </c>
      <c r="T788">
        <v>1</v>
      </c>
      <c r="U788">
        <v>0</v>
      </c>
      <c r="W788">
        <v>0</v>
      </c>
      <c r="X788">
        <v>0</v>
      </c>
      <c r="Z788">
        <v>0</v>
      </c>
      <c r="AA788">
        <v>0</v>
      </c>
    </row>
    <row r="789" spans="1:27" ht="15">
      <c r="A789" t="s">
        <v>760</v>
      </c>
      <c r="B789" t="s">
        <v>752</v>
      </c>
      <c r="C789" t="s">
        <v>753</v>
      </c>
      <c r="D789">
        <v>2.085</v>
      </c>
      <c r="E789" t="s">
        <v>58</v>
      </c>
      <c r="F789" t="s">
        <v>59</v>
      </c>
      <c r="G789" t="s">
        <v>31</v>
      </c>
      <c r="H789" t="s">
        <v>52</v>
      </c>
      <c r="I789" t="s">
        <v>53</v>
      </c>
      <c r="J789">
        <v>11</v>
      </c>
      <c r="K789">
        <v>0.0417</v>
      </c>
      <c r="L789" t="s">
        <v>34</v>
      </c>
      <c r="M789" t="s">
        <v>35</v>
      </c>
      <c r="N789">
        <v>50</v>
      </c>
      <c r="O789">
        <v>50</v>
      </c>
      <c r="P789">
        <v>0</v>
      </c>
      <c r="Q789">
        <v>0</v>
      </c>
      <c r="R789" t="s">
        <v>216</v>
      </c>
      <c r="S789">
        <v>1</v>
      </c>
      <c r="T789">
        <v>1</v>
      </c>
      <c r="U789">
        <v>0</v>
      </c>
      <c r="V789" t="s">
        <v>36</v>
      </c>
      <c r="W789">
        <v>1</v>
      </c>
      <c r="Y789" t="s">
        <v>35</v>
      </c>
      <c r="Z789">
        <v>50</v>
      </c>
      <c r="AA789">
        <v>50</v>
      </c>
    </row>
    <row r="790" spans="1:27" ht="15">
      <c r="A790" t="s">
        <v>761</v>
      </c>
      <c r="B790" t="s">
        <v>752</v>
      </c>
      <c r="C790" t="s">
        <v>753</v>
      </c>
      <c r="D790">
        <v>0</v>
      </c>
      <c r="E790" t="s">
        <v>61</v>
      </c>
      <c r="F790" t="s">
        <v>62</v>
      </c>
      <c r="G790" t="s">
        <v>63</v>
      </c>
      <c r="H790" t="s">
        <v>64</v>
      </c>
      <c r="I790" t="s">
        <v>65</v>
      </c>
      <c r="J790">
        <v>12</v>
      </c>
      <c r="K790">
        <v>0.0163</v>
      </c>
      <c r="L790" t="s">
        <v>34</v>
      </c>
      <c r="M790" t="s">
        <v>114</v>
      </c>
      <c r="N790">
        <v>0</v>
      </c>
      <c r="O790">
        <v>0</v>
      </c>
      <c r="P790">
        <v>0</v>
      </c>
      <c r="Q790">
        <v>0</v>
      </c>
      <c r="R790" t="s">
        <v>216</v>
      </c>
      <c r="S790">
        <v>1</v>
      </c>
      <c r="T790">
        <v>1</v>
      </c>
      <c r="U790">
        <v>0</v>
      </c>
      <c r="V790" t="s">
        <v>80</v>
      </c>
      <c r="W790">
        <v>0</v>
      </c>
      <c r="Y790" t="s">
        <v>114</v>
      </c>
      <c r="Z790">
        <v>16.665</v>
      </c>
      <c r="AA790">
        <v>0</v>
      </c>
    </row>
    <row r="791" spans="1:27" ht="15">
      <c r="A791" t="s">
        <v>762</v>
      </c>
      <c r="B791" t="s">
        <v>752</v>
      </c>
      <c r="C791" t="s">
        <v>753</v>
      </c>
      <c r="D791">
        <v>0</v>
      </c>
      <c r="E791" t="s">
        <v>68</v>
      </c>
      <c r="F791" t="s">
        <v>69</v>
      </c>
      <c r="G791" t="s">
        <v>63</v>
      </c>
      <c r="H791" t="s">
        <v>64</v>
      </c>
      <c r="I791" t="s">
        <v>65</v>
      </c>
      <c r="J791">
        <v>13</v>
      </c>
      <c r="K791">
        <v>0.0163</v>
      </c>
      <c r="L791" t="s">
        <v>34</v>
      </c>
      <c r="N791">
        <v>0</v>
      </c>
      <c r="O791">
        <v>0</v>
      </c>
      <c r="P791">
        <v>0</v>
      </c>
      <c r="Q791">
        <v>0</v>
      </c>
      <c r="R791" t="s">
        <v>216</v>
      </c>
      <c r="S791">
        <v>1</v>
      </c>
      <c r="T791">
        <v>1</v>
      </c>
      <c r="U791">
        <v>0</v>
      </c>
      <c r="V791" t="s">
        <v>80</v>
      </c>
      <c r="W791">
        <v>0</v>
      </c>
      <c r="Z791">
        <v>0</v>
      </c>
      <c r="AA791">
        <v>0</v>
      </c>
    </row>
    <row r="792" spans="1:27" ht="15">
      <c r="A792" t="s">
        <v>763</v>
      </c>
      <c r="B792" t="s">
        <v>752</v>
      </c>
      <c r="C792" t="s">
        <v>753</v>
      </c>
      <c r="D792">
        <v>0</v>
      </c>
      <c r="E792" t="s">
        <v>71</v>
      </c>
      <c r="F792" t="s">
        <v>72</v>
      </c>
      <c r="G792" t="s">
        <v>63</v>
      </c>
      <c r="H792" t="s">
        <v>64</v>
      </c>
      <c r="I792" t="s">
        <v>65</v>
      </c>
      <c r="J792">
        <v>14</v>
      </c>
      <c r="K792">
        <v>0.0163</v>
      </c>
      <c r="L792" t="s">
        <v>34</v>
      </c>
      <c r="N792">
        <v>0</v>
      </c>
      <c r="O792">
        <v>0</v>
      </c>
      <c r="P792">
        <v>0</v>
      </c>
      <c r="Q792">
        <v>0</v>
      </c>
      <c r="R792" t="s">
        <v>216</v>
      </c>
      <c r="S792">
        <v>1</v>
      </c>
      <c r="T792">
        <v>1</v>
      </c>
      <c r="U792">
        <v>0</v>
      </c>
      <c r="V792" t="s">
        <v>80</v>
      </c>
      <c r="W792">
        <v>0</v>
      </c>
      <c r="Z792">
        <v>0</v>
      </c>
      <c r="AA792">
        <v>0</v>
      </c>
    </row>
    <row r="793" spans="1:27" ht="15">
      <c r="A793" t="s">
        <v>764</v>
      </c>
      <c r="B793" t="s">
        <v>752</v>
      </c>
      <c r="C793" t="s">
        <v>753</v>
      </c>
      <c r="D793">
        <v>0</v>
      </c>
      <c r="E793" t="s">
        <v>75</v>
      </c>
      <c r="F793" t="s">
        <v>76</v>
      </c>
      <c r="G793" t="s">
        <v>63</v>
      </c>
      <c r="H793" t="s">
        <v>64</v>
      </c>
      <c r="I793" t="s">
        <v>65</v>
      </c>
      <c r="J793">
        <v>15</v>
      </c>
      <c r="K793">
        <v>0.0163</v>
      </c>
      <c r="L793" t="s">
        <v>34</v>
      </c>
      <c r="M793" t="s">
        <v>114</v>
      </c>
      <c r="N793">
        <v>0</v>
      </c>
      <c r="O793">
        <v>0</v>
      </c>
      <c r="P793">
        <v>0</v>
      </c>
      <c r="Q793">
        <v>0</v>
      </c>
      <c r="R793" t="s">
        <v>216</v>
      </c>
      <c r="S793">
        <v>1</v>
      </c>
      <c r="T793">
        <v>1</v>
      </c>
      <c r="U793">
        <v>0</v>
      </c>
      <c r="V793" t="s">
        <v>80</v>
      </c>
      <c r="W793">
        <v>0</v>
      </c>
      <c r="Y793" t="s">
        <v>114</v>
      </c>
      <c r="Z793">
        <v>16.665</v>
      </c>
      <c r="AA793">
        <v>0</v>
      </c>
    </row>
    <row r="794" spans="1:27" ht="15">
      <c r="A794" t="s">
        <v>765</v>
      </c>
      <c r="B794" t="s">
        <v>752</v>
      </c>
      <c r="C794" t="s">
        <v>753</v>
      </c>
      <c r="D794">
        <v>0</v>
      </c>
      <c r="E794" t="s">
        <v>78</v>
      </c>
      <c r="F794" t="s">
        <v>79</v>
      </c>
      <c r="G794" t="s">
        <v>63</v>
      </c>
      <c r="H794" t="s">
        <v>64</v>
      </c>
      <c r="I794" t="s">
        <v>65</v>
      </c>
      <c r="J794">
        <v>16</v>
      </c>
      <c r="K794">
        <v>0.0163</v>
      </c>
      <c r="L794" t="s">
        <v>34</v>
      </c>
      <c r="M794" t="s">
        <v>114</v>
      </c>
      <c r="N794">
        <v>0</v>
      </c>
      <c r="O794">
        <v>0</v>
      </c>
      <c r="P794">
        <v>0</v>
      </c>
      <c r="Q794">
        <v>0</v>
      </c>
      <c r="R794" t="s">
        <v>216</v>
      </c>
      <c r="S794">
        <v>1</v>
      </c>
      <c r="T794">
        <v>1</v>
      </c>
      <c r="U794">
        <v>0</v>
      </c>
      <c r="V794" t="s">
        <v>80</v>
      </c>
      <c r="W794">
        <v>0</v>
      </c>
      <c r="Y794" t="s">
        <v>114</v>
      </c>
      <c r="Z794">
        <v>16.665</v>
      </c>
      <c r="AA794">
        <v>0</v>
      </c>
    </row>
    <row r="795" spans="1:27" ht="15">
      <c r="A795" t="s">
        <v>766</v>
      </c>
      <c r="B795" t="s">
        <v>752</v>
      </c>
      <c r="C795" t="s">
        <v>753</v>
      </c>
      <c r="D795">
        <v>0</v>
      </c>
      <c r="E795" t="s">
        <v>82</v>
      </c>
      <c r="F795" t="s">
        <v>83</v>
      </c>
      <c r="G795" t="s">
        <v>63</v>
      </c>
      <c r="H795" t="s">
        <v>64</v>
      </c>
      <c r="I795" t="s">
        <v>65</v>
      </c>
      <c r="J795">
        <v>17</v>
      </c>
      <c r="K795">
        <v>0.0163</v>
      </c>
      <c r="L795" t="s">
        <v>34</v>
      </c>
      <c r="N795">
        <v>0</v>
      </c>
      <c r="O795">
        <v>0</v>
      </c>
      <c r="P795">
        <v>0</v>
      </c>
      <c r="Q795">
        <v>0</v>
      </c>
      <c r="R795" t="s">
        <v>216</v>
      </c>
      <c r="S795">
        <v>1</v>
      </c>
      <c r="T795">
        <v>1</v>
      </c>
      <c r="U795">
        <v>0</v>
      </c>
      <c r="V795" t="s">
        <v>80</v>
      </c>
      <c r="W795">
        <v>0</v>
      </c>
      <c r="Z795">
        <v>0</v>
      </c>
      <c r="AA795">
        <v>0</v>
      </c>
    </row>
    <row r="796" spans="1:27" ht="15">
      <c r="A796" t="s">
        <v>767</v>
      </c>
      <c r="B796" t="s">
        <v>752</v>
      </c>
      <c r="C796" t="s">
        <v>753</v>
      </c>
      <c r="D796">
        <v>0</v>
      </c>
      <c r="E796" t="s">
        <v>86</v>
      </c>
      <c r="F796" t="s">
        <v>87</v>
      </c>
      <c r="G796" t="s">
        <v>63</v>
      </c>
      <c r="H796" t="s">
        <v>64</v>
      </c>
      <c r="I796" t="s">
        <v>65</v>
      </c>
      <c r="J796">
        <v>18</v>
      </c>
      <c r="K796">
        <v>0.0163</v>
      </c>
      <c r="L796" t="s">
        <v>34</v>
      </c>
      <c r="N796">
        <v>0</v>
      </c>
      <c r="O796">
        <v>0</v>
      </c>
      <c r="P796">
        <v>0</v>
      </c>
      <c r="Q796">
        <v>0</v>
      </c>
      <c r="R796" t="s">
        <v>216</v>
      </c>
      <c r="S796">
        <v>1</v>
      </c>
      <c r="T796">
        <v>1</v>
      </c>
      <c r="U796">
        <v>0</v>
      </c>
      <c r="V796" t="s">
        <v>80</v>
      </c>
      <c r="W796">
        <v>0</v>
      </c>
      <c r="Z796">
        <v>0</v>
      </c>
      <c r="AA796">
        <v>0</v>
      </c>
    </row>
    <row r="797" spans="1:27" ht="15">
      <c r="A797" t="s">
        <v>768</v>
      </c>
      <c r="B797" t="s">
        <v>752</v>
      </c>
      <c r="C797" t="s">
        <v>753</v>
      </c>
      <c r="D797">
        <v>0</v>
      </c>
      <c r="E797" t="s">
        <v>89</v>
      </c>
      <c r="F797" t="s">
        <v>90</v>
      </c>
      <c r="G797" t="s">
        <v>63</v>
      </c>
      <c r="H797" t="s">
        <v>64</v>
      </c>
      <c r="I797" t="s">
        <v>65</v>
      </c>
      <c r="J797">
        <v>19</v>
      </c>
      <c r="K797">
        <v>0.0163</v>
      </c>
      <c r="L797" t="s">
        <v>34</v>
      </c>
      <c r="N797">
        <v>0</v>
      </c>
      <c r="O797">
        <v>0</v>
      </c>
      <c r="P797">
        <v>0</v>
      </c>
      <c r="Q797">
        <v>0</v>
      </c>
      <c r="R797" t="s">
        <v>216</v>
      </c>
      <c r="S797">
        <v>1</v>
      </c>
      <c r="T797">
        <v>1</v>
      </c>
      <c r="U797">
        <v>0</v>
      </c>
      <c r="V797" t="s">
        <v>80</v>
      </c>
      <c r="W797">
        <v>0</v>
      </c>
      <c r="Z797">
        <v>0</v>
      </c>
      <c r="AA797">
        <v>0</v>
      </c>
    </row>
    <row r="798" spans="1:27" ht="15">
      <c r="A798" t="s">
        <v>769</v>
      </c>
      <c r="B798" t="s">
        <v>752</v>
      </c>
      <c r="C798" t="s">
        <v>753</v>
      </c>
      <c r="D798">
        <v>0</v>
      </c>
      <c r="E798" t="s">
        <v>92</v>
      </c>
      <c r="F798" t="s">
        <v>93</v>
      </c>
      <c r="G798" t="s">
        <v>63</v>
      </c>
      <c r="H798" t="s">
        <v>94</v>
      </c>
      <c r="I798" t="s">
        <v>95</v>
      </c>
      <c r="J798">
        <v>20</v>
      </c>
      <c r="K798">
        <v>0.0186</v>
      </c>
      <c r="L798" t="s">
        <v>34</v>
      </c>
      <c r="M798" t="s">
        <v>114</v>
      </c>
      <c r="N798">
        <v>0</v>
      </c>
      <c r="O798">
        <v>0</v>
      </c>
      <c r="P798">
        <v>0</v>
      </c>
      <c r="Q798">
        <v>0</v>
      </c>
      <c r="R798" t="s">
        <v>216</v>
      </c>
      <c r="S798">
        <v>1</v>
      </c>
      <c r="T798">
        <v>1</v>
      </c>
      <c r="U798">
        <v>0</v>
      </c>
      <c r="V798" t="s">
        <v>80</v>
      </c>
      <c r="W798">
        <v>0</v>
      </c>
      <c r="Y798" t="s">
        <v>114</v>
      </c>
      <c r="Z798">
        <v>16.665</v>
      </c>
      <c r="AA798">
        <v>0</v>
      </c>
    </row>
    <row r="799" spans="1:27" ht="15">
      <c r="A799" t="s">
        <v>770</v>
      </c>
      <c r="B799" t="s">
        <v>752</v>
      </c>
      <c r="C799" t="s">
        <v>753</v>
      </c>
      <c r="D799">
        <v>0</v>
      </c>
      <c r="E799" t="s">
        <v>97</v>
      </c>
      <c r="F799" t="s">
        <v>98</v>
      </c>
      <c r="G799" t="s">
        <v>63</v>
      </c>
      <c r="H799" t="s">
        <v>94</v>
      </c>
      <c r="I799" t="s">
        <v>95</v>
      </c>
      <c r="J799">
        <v>21</v>
      </c>
      <c r="K799">
        <v>0.0186</v>
      </c>
      <c r="L799" t="s">
        <v>34</v>
      </c>
      <c r="N799">
        <v>0</v>
      </c>
      <c r="O799">
        <v>0</v>
      </c>
      <c r="P799">
        <v>0</v>
      </c>
      <c r="Q799">
        <v>0</v>
      </c>
      <c r="R799" t="s">
        <v>216</v>
      </c>
      <c r="S799">
        <v>1</v>
      </c>
      <c r="T799">
        <v>1</v>
      </c>
      <c r="U799">
        <v>0</v>
      </c>
      <c r="V799" t="s">
        <v>80</v>
      </c>
      <c r="W799">
        <v>0</v>
      </c>
      <c r="Z799">
        <v>0</v>
      </c>
      <c r="AA799">
        <v>0</v>
      </c>
    </row>
    <row r="800" spans="1:27" ht="15">
      <c r="A800" t="s">
        <v>771</v>
      </c>
      <c r="B800" t="s">
        <v>752</v>
      </c>
      <c r="C800" t="s">
        <v>753</v>
      </c>
      <c r="D800">
        <v>0</v>
      </c>
      <c r="E800" t="s">
        <v>100</v>
      </c>
      <c r="F800" t="s">
        <v>101</v>
      </c>
      <c r="G800" t="s">
        <v>63</v>
      </c>
      <c r="H800" t="s">
        <v>94</v>
      </c>
      <c r="I800" t="s">
        <v>95</v>
      </c>
      <c r="J800">
        <v>22</v>
      </c>
      <c r="K800">
        <v>0.0186</v>
      </c>
      <c r="L800" t="s">
        <v>34</v>
      </c>
      <c r="N800">
        <v>0</v>
      </c>
      <c r="O800">
        <v>0</v>
      </c>
      <c r="P800">
        <v>0</v>
      </c>
      <c r="Q800">
        <v>0</v>
      </c>
      <c r="R800" t="s">
        <v>216</v>
      </c>
      <c r="S800">
        <v>1</v>
      </c>
      <c r="T800">
        <v>1</v>
      </c>
      <c r="U800">
        <v>0</v>
      </c>
      <c r="V800" t="s">
        <v>80</v>
      </c>
      <c r="W800">
        <v>0</v>
      </c>
      <c r="Z800">
        <v>0</v>
      </c>
      <c r="AA800">
        <v>0</v>
      </c>
    </row>
    <row r="801" spans="1:27" ht="15">
      <c r="A801" t="s">
        <v>772</v>
      </c>
      <c r="B801" t="s">
        <v>752</v>
      </c>
      <c r="C801" t="s">
        <v>753</v>
      </c>
      <c r="D801">
        <v>0</v>
      </c>
      <c r="E801" t="s">
        <v>103</v>
      </c>
      <c r="F801" t="s">
        <v>104</v>
      </c>
      <c r="G801" t="s">
        <v>63</v>
      </c>
      <c r="H801" t="s">
        <v>94</v>
      </c>
      <c r="I801" t="s">
        <v>95</v>
      </c>
      <c r="J801">
        <v>23</v>
      </c>
      <c r="K801">
        <v>0.0186</v>
      </c>
      <c r="L801" t="s">
        <v>34</v>
      </c>
      <c r="N801">
        <v>0</v>
      </c>
      <c r="O801">
        <v>0</v>
      </c>
      <c r="P801">
        <v>0</v>
      </c>
      <c r="Q801">
        <v>0</v>
      </c>
      <c r="R801" t="s">
        <v>216</v>
      </c>
      <c r="S801">
        <v>1</v>
      </c>
      <c r="T801">
        <v>1</v>
      </c>
      <c r="U801">
        <v>0</v>
      </c>
      <c r="V801" t="s">
        <v>80</v>
      </c>
      <c r="W801">
        <v>0</v>
      </c>
      <c r="Z801">
        <v>0</v>
      </c>
      <c r="AA801">
        <v>0</v>
      </c>
    </row>
    <row r="802" spans="1:27" ht="15">
      <c r="A802" t="s">
        <v>773</v>
      </c>
      <c r="B802" t="s">
        <v>752</v>
      </c>
      <c r="C802" t="s">
        <v>753</v>
      </c>
      <c r="D802">
        <v>0</v>
      </c>
      <c r="E802" t="s">
        <v>106</v>
      </c>
      <c r="F802" t="s">
        <v>107</v>
      </c>
      <c r="G802" t="s">
        <v>63</v>
      </c>
      <c r="H802" t="s">
        <v>94</v>
      </c>
      <c r="I802" t="s">
        <v>95</v>
      </c>
      <c r="J802">
        <v>24</v>
      </c>
      <c r="K802">
        <v>0.0186</v>
      </c>
      <c r="L802" t="s">
        <v>34</v>
      </c>
      <c r="N802">
        <v>0</v>
      </c>
      <c r="O802">
        <v>0</v>
      </c>
      <c r="P802">
        <v>0</v>
      </c>
      <c r="Q802">
        <v>0</v>
      </c>
      <c r="R802" t="s">
        <v>216</v>
      </c>
      <c r="S802">
        <v>1</v>
      </c>
      <c r="T802">
        <v>1</v>
      </c>
      <c r="U802">
        <v>0</v>
      </c>
      <c r="V802" t="s">
        <v>80</v>
      </c>
      <c r="W802">
        <v>0</v>
      </c>
      <c r="Z802">
        <v>0</v>
      </c>
      <c r="AA802">
        <v>0</v>
      </c>
    </row>
    <row r="803" spans="1:27" ht="15">
      <c r="A803" t="s">
        <v>774</v>
      </c>
      <c r="B803" t="s">
        <v>752</v>
      </c>
      <c r="C803" t="s">
        <v>753</v>
      </c>
      <c r="D803">
        <v>0</v>
      </c>
      <c r="E803" t="s">
        <v>109</v>
      </c>
      <c r="F803" t="s">
        <v>110</v>
      </c>
      <c r="G803" t="s">
        <v>63</v>
      </c>
      <c r="H803" t="s">
        <v>94</v>
      </c>
      <c r="I803" t="s">
        <v>95</v>
      </c>
      <c r="J803">
        <v>25</v>
      </c>
      <c r="K803">
        <v>0.0186</v>
      </c>
      <c r="L803" t="s">
        <v>34</v>
      </c>
      <c r="M803" t="s">
        <v>114</v>
      </c>
      <c r="N803">
        <v>0</v>
      </c>
      <c r="O803">
        <v>0</v>
      </c>
      <c r="P803">
        <v>0</v>
      </c>
      <c r="Q803">
        <v>0</v>
      </c>
      <c r="R803" t="s">
        <v>216</v>
      </c>
      <c r="S803">
        <v>1</v>
      </c>
      <c r="T803">
        <v>1</v>
      </c>
      <c r="U803">
        <v>0</v>
      </c>
      <c r="V803" t="s">
        <v>80</v>
      </c>
      <c r="W803">
        <v>0</v>
      </c>
      <c r="Y803" t="s">
        <v>114</v>
      </c>
      <c r="Z803">
        <v>16.665</v>
      </c>
      <c r="AA803">
        <v>0</v>
      </c>
    </row>
    <row r="804" spans="1:27" ht="15">
      <c r="A804" t="s">
        <v>775</v>
      </c>
      <c r="B804" t="s">
        <v>752</v>
      </c>
      <c r="C804" t="s">
        <v>753</v>
      </c>
      <c r="D804">
        <v>0</v>
      </c>
      <c r="E804" t="s">
        <v>112</v>
      </c>
      <c r="F804" t="s">
        <v>113</v>
      </c>
      <c r="G804" t="s">
        <v>63</v>
      </c>
      <c r="H804" t="s">
        <v>94</v>
      </c>
      <c r="I804" t="s">
        <v>95</v>
      </c>
      <c r="J804">
        <v>26</v>
      </c>
      <c r="K804">
        <v>0.0186</v>
      </c>
      <c r="L804" t="s">
        <v>34</v>
      </c>
      <c r="N804">
        <v>0</v>
      </c>
      <c r="O804">
        <v>0</v>
      </c>
      <c r="P804">
        <v>0</v>
      </c>
      <c r="Q804">
        <v>0</v>
      </c>
      <c r="R804" t="s">
        <v>216</v>
      </c>
      <c r="S804">
        <v>1</v>
      </c>
      <c r="T804">
        <v>1</v>
      </c>
      <c r="U804">
        <v>0</v>
      </c>
      <c r="V804" t="s">
        <v>80</v>
      </c>
      <c r="W804">
        <v>0</v>
      </c>
      <c r="Z804">
        <v>0</v>
      </c>
      <c r="AA804">
        <v>0</v>
      </c>
    </row>
    <row r="805" spans="1:27" ht="15">
      <c r="A805" t="s">
        <v>776</v>
      </c>
      <c r="B805" t="s">
        <v>752</v>
      </c>
      <c r="C805" t="s">
        <v>753</v>
      </c>
      <c r="D805">
        <v>0</v>
      </c>
      <c r="E805" t="s">
        <v>116</v>
      </c>
      <c r="F805" t="s">
        <v>117</v>
      </c>
      <c r="G805" t="s">
        <v>63</v>
      </c>
      <c r="H805" t="s">
        <v>118</v>
      </c>
      <c r="I805" t="s">
        <v>119</v>
      </c>
      <c r="J805">
        <v>27</v>
      </c>
      <c r="K805">
        <v>0.0217</v>
      </c>
      <c r="L805" t="s">
        <v>34</v>
      </c>
      <c r="M805" t="s">
        <v>35</v>
      </c>
      <c r="N805">
        <v>0</v>
      </c>
      <c r="O805">
        <v>0</v>
      </c>
      <c r="P805">
        <v>0</v>
      </c>
      <c r="Q805">
        <v>0</v>
      </c>
      <c r="R805" t="s">
        <v>216</v>
      </c>
      <c r="S805">
        <v>1</v>
      </c>
      <c r="T805">
        <v>1</v>
      </c>
      <c r="U805">
        <v>0</v>
      </c>
      <c r="V805" t="s">
        <v>80</v>
      </c>
      <c r="W805">
        <v>0</v>
      </c>
      <c r="Y805" t="s">
        <v>35</v>
      </c>
      <c r="Z805">
        <v>50</v>
      </c>
      <c r="AA805">
        <v>0</v>
      </c>
    </row>
    <row r="806" spans="1:27" ht="15">
      <c r="A806" t="s">
        <v>777</v>
      </c>
      <c r="B806" t="s">
        <v>752</v>
      </c>
      <c r="C806" t="s">
        <v>753</v>
      </c>
      <c r="D806">
        <v>0</v>
      </c>
      <c r="E806" t="s">
        <v>121</v>
      </c>
      <c r="F806" t="s">
        <v>122</v>
      </c>
      <c r="G806" t="s">
        <v>63</v>
      </c>
      <c r="H806" t="s">
        <v>118</v>
      </c>
      <c r="I806" t="s">
        <v>119</v>
      </c>
      <c r="J806">
        <v>28</v>
      </c>
      <c r="K806">
        <v>0.0217</v>
      </c>
      <c r="L806" t="s">
        <v>34</v>
      </c>
      <c r="M806" t="s">
        <v>35</v>
      </c>
      <c r="N806">
        <v>0</v>
      </c>
      <c r="O806">
        <v>0</v>
      </c>
      <c r="P806">
        <v>0</v>
      </c>
      <c r="Q806">
        <v>0</v>
      </c>
      <c r="R806" t="s">
        <v>216</v>
      </c>
      <c r="S806">
        <v>1</v>
      </c>
      <c r="T806">
        <v>1</v>
      </c>
      <c r="U806">
        <v>0</v>
      </c>
      <c r="V806" t="s">
        <v>80</v>
      </c>
      <c r="W806">
        <v>0</v>
      </c>
      <c r="Y806" t="s">
        <v>35</v>
      </c>
      <c r="Z806">
        <v>50</v>
      </c>
      <c r="AA806">
        <v>0</v>
      </c>
    </row>
    <row r="807" spans="1:27" ht="15">
      <c r="A807" t="s">
        <v>778</v>
      </c>
      <c r="B807" t="s">
        <v>752</v>
      </c>
      <c r="C807" t="s">
        <v>753</v>
      </c>
      <c r="D807">
        <v>0</v>
      </c>
      <c r="E807" t="s">
        <v>124</v>
      </c>
      <c r="F807" t="s">
        <v>125</v>
      </c>
      <c r="G807" t="s">
        <v>63</v>
      </c>
      <c r="H807" t="s">
        <v>118</v>
      </c>
      <c r="I807" t="s">
        <v>119</v>
      </c>
      <c r="J807">
        <v>29</v>
      </c>
      <c r="K807">
        <v>0.0217</v>
      </c>
      <c r="L807" t="s">
        <v>34</v>
      </c>
      <c r="M807" t="s">
        <v>35</v>
      </c>
      <c r="N807">
        <v>0</v>
      </c>
      <c r="O807">
        <v>0</v>
      </c>
      <c r="P807">
        <v>0</v>
      </c>
      <c r="Q807">
        <v>0</v>
      </c>
      <c r="R807" t="s">
        <v>216</v>
      </c>
      <c r="S807">
        <v>1</v>
      </c>
      <c r="T807">
        <v>1</v>
      </c>
      <c r="U807">
        <v>0</v>
      </c>
      <c r="V807" t="s">
        <v>84</v>
      </c>
      <c r="W807">
        <v>0</v>
      </c>
      <c r="Y807" t="s">
        <v>35</v>
      </c>
      <c r="Z807">
        <v>50</v>
      </c>
      <c r="AA807">
        <v>0</v>
      </c>
    </row>
    <row r="808" spans="1:27" ht="15">
      <c r="A808" t="s">
        <v>779</v>
      </c>
      <c r="B808" t="s">
        <v>752</v>
      </c>
      <c r="C808" t="s">
        <v>753</v>
      </c>
      <c r="D808">
        <v>0</v>
      </c>
      <c r="E808" t="s">
        <v>127</v>
      </c>
      <c r="F808" t="s">
        <v>128</v>
      </c>
      <c r="G808" t="s">
        <v>63</v>
      </c>
      <c r="H808" t="s">
        <v>118</v>
      </c>
      <c r="I808" t="s">
        <v>119</v>
      </c>
      <c r="J808">
        <v>30</v>
      </c>
      <c r="K808">
        <v>0.0217</v>
      </c>
      <c r="L808" t="s">
        <v>34</v>
      </c>
      <c r="M808" t="s">
        <v>35</v>
      </c>
      <c r="N808">
        <v>0</v>
      </c>
      <c r="O808">
        <v>0</v>
      </c>
      <c r="P808">
        <v>0</v>
      </c>
      <c r="Q808">
        <v>0</v>
      </c>
      <c r="R808" t="s">
        <v>216</v>
      </c>
      <c r="S808">
        <v>1</v>
      </c>
      <c r="T808">
        <v>1</v>
      </c>
      <c r="U808">
        <v>0</v>
      </c>
      <c r="V808" t="s">
        <v>84</v>
      </c>
      <c r="W808">
        <v>0</v>
      </c>
      <c r="Y808" t="s">
        <v>35</v>
      </c>
      <c r="Z808">
        <v>50</v>
      </c>
      <c r="AA808">
        <v>0</v>
      </c>
    </row>
    <row r="809" spans="1:27" ht="15">
      <c r="A809" t="s">
        <v>780</v>
      </c>
      <c r="B809" t="s">
        <v>752</v>
      </c>
      <c r="C809" t="s">
        <v>753</v>
      </c>
      <c r="D809">
        <v>1.085</v>
      </c>
      <c r="E809" t="s">
        <v>130</v>
      </c>
      <c r="F809" t="s">
        <v>131</v>
      </c>
      <c r="G809" t="s">
        <v>63</v>
      </c>
      <c r="H809" t="s">
        <v>118</v>
      </c>
      <c r="I809" t="s">
        <v>119</v>
      </c>
      <c r="J809">
        <v>31</v>
      </c>
      <c r="K809">
        <v>0.0217</v>
      </c>
      <c r="L809" t="s">
        <v>34</v>
      </c>
      <c r="M809" t="s">
        <v>35</v>
      </c>
      <c r="N809">
        <v>50</v>
      </c>
      <c r="O809">
        <v>50</v>
      </c>
      <c r="P809">
        <v>0</v>
      </c>
      <c r="Q809">
        <v>0</v>
      </c>
      <c r="R809" t="s">
        <v>216</v>
      </c>
      <c r="S809">
        <v>1</v>
      </c>
      <c r="T809">
        <v>1</v>
      </c>
      <c r="U809">
        <v>0</v>
      </c>
      <c r="V809" t="s">
        <v>36</v>
      </c>
      <c r="W809">
        <v>1</v>
      </c>
      <c r="Y809" t="s">
        <v>35</v>
      </c>
      <c r="Z809">
        <v>50</v>
      </c>
      <c r="AA809">
        <v>50</v>
      </c>
    </row>
    <row r="810" spans="1:27" ht="15">
      <c r="A810" t="s">
        <v>781</v>
      </c>
      <c r="B810" t="s">
        <v>752</v>
      </c>
      <c r="C810" t="s">
        <v>753</v>
      </c>
      <c r="D810">
        <v>1.085</v>
      </c>
      <c r="E810" t="s">
        <v>133</v>
      </c>
      <c r="F810" t="s">
        <v>134</v>
      </c>
      <c r="G810" t="s">
        <v>63</v>
      </c>
      <c r="H810" t="s">
        <v>118</v>
      </c>
      <c r="I810" t="s">
        <v>119</v>
      </c>
      <c r="J810">
        <v>32</v>
      </c>
      <c r="K810">
        <v>0.0217</v>
      </c>
      <c r="L810" t="s">
        <v>34</v>
      </c>
      <c r="M810" t="s">
        <v>35</v>
      </c>
      <c r="N810">
        <v>50</v>
      </c>
      <c r="O810">
        <v>50</v>
      </c>
      <c r="P810">
        <v>0</v>
      </c>
      <c r="Q810">
        <v>0</v>
      </c>
      <c r="R810" t="s">
        <v>216</v>
      </c>
      <c r="S810">
        <v>1</v>
      </c>
      <c r="T810">
        <v>1</v>
      </c>
      <c r="U810">
        <v>0</v>
      </c>
      <c r="V810" t="s">
        <v>36</v>
      </c>
      <c r="W810">
        <v>1</v>
      </c>
      <c r="Y810" t="s">
        <v>35</v>
      </c>
      <c r="Z810">
        <v>50</v>
      </c>
      <c r="AA810">
        <v>50</v>
      </c>
    </row>
    <row r="811" spans="1:27" ht="15">
      <c r="A811" t="s">
        <v>782</v>
      </c>
      <c r="B811" t="s">
        <v>752</v>
      </c>
      <c r="C811" t="s">
        <v>753</v>
      </c>
      <c r="D811">
        <v>0</v>
      </c>
      <c r="E811" t="s">
        <v>136</v>
      </c>
      <c r="F811" t="s">
        <v>137</v>
      </c>
      <c r="G811" t="s">
        <v>63</v>
      </c>
      <c r="H811" t="s">
        <v>52</v>
      </c>
      <c r="I811" t="s">
        <v>138</v>
      </c>
      <c r="J811">
        <v>33</v>
      </c>
      <c r="K811">
        <v>0.0325</v>
      </c>
      <c r="L811" t="s">
        <v>34</v>
      </c>
      <c r="N811">
        <v>0</v>
      </c>
      <c r="O811">
        <v>0</v>
      </c>
      <c r="P811">
        <v>0</v>
      </c>
      <c r="Q811">
        <v>0</v>
      </c>
      <c r="R811" t="s">
        <v>216</v>
      </c>
      <c r="S811">
        <v>1</v>
      </c>
      <c r="T811">
        <v>1</v>
      </c>
      <c r="U811">
        <v>0</v>
      </c>
      <c r="V811" t="s">
        <v>80</v>
      </c>
      <c r="W811">
        <v>0</v>
      </c>
      <c r="Z811">
        <v>0</v>
      </c>
      <c r="AA811">
        <v>0</v>
      </c>
    </row>
    <row r="812" spans="1:27" ht="15">
      <c r="A812" t="s">
        <v>783</v>
      </c>
      <c r="B812" t="s">
        <v>752</v>
      </c>
      <c r="C812" t="s">
        <v>753</v>
      </c>
      <c r="D812">
        <v>0</v>
      </c>
      <c r="E812" t="s">
        <v>140</v>
      </c>
      <c r="F812" t="s">
        <v>141</v>
      </c>
      <c r="G812" t="s">
        <v>63</v>
      </c>
      <c r="H812" t="s">
        <v>52</v>
      </c>
      <c r="I812" t="s">
        <v>138</v>
      </c>
      <c r="J812">
        <v>34</v>
      </c>
      <c r="K812">
        <v>0.0325</v>
      </c>
      <c r="L812" t="s">
        <v>34</v>
      </c>
      <c r="N812">
        <v>0</v>
      </c>
      <c r="O812">
        <v>0</v>
      </c>
      <c r="P812">
        <v>0</v>
      </c>
      <c r="Q812">
        <v>0</v>
      </c>
      <c r="R812" t="s">
        <v>216</v>
      </c>
      <c r="S812">
        <v>1</v>
      </c>
      <c r="T812">
        <v>1</v>
      </c>
      <c r="U812">
        <v>0</v>
      </c>
      <c r="V812" t="s">
        <v>80</v>
      </c>
      <c r="W812">
        <v>0</v>
      </c>
      <c r="Z812">
        <v>0</v>
      </c>
      <c r="AA812">
        <v>0</v>
      </c>
    </row>
    <row r="813" spans="1:27" ht="15">
      <c r="A813" t="s">
        <v>784</v>
      </c>
      <c r="B813" t="s">
        <v>752</v>
      </c>
      <c r="C813" t="s">
        <v>753</v>
      </c>
      <c r="D813">
        <v>0</v>
      </c>
      <c r="E813" t="s">
        <v>143</v>
      </c>
      <c r="F813" t="s">
        <v>144</v>
      </c>
      <c r="G813" t="s">
        <v>63</v>
      </c>
      <c r="H813" t="s">
        <v>52</v>
      </c>
      <c r="I813" t="s">
        <v>138</v>
      </c>
      <c r="J813">
        <v>35</v>
      </c>
      <c r="K813">
        <v>0.0325</v>
      </c>
      <c r="L813" t="s">
        <v>34</v>
      </c>
      <c r="N813">
        <v>0</v>
      </c>
      <c r="O813">
        <v>0</v>
      </c>
      <c r="P813">
        <v>0</v>
      </c>
      <c r="Q813">
        <v>0</v>
      </c>
      <c r="R813" t="s">
        <v>216</v>
      </c>
      <c r="S813">
        <v>1</v>
      </c>
      <c r="T813">
        <v>1</v>
      </c>
      <c r="U813">
        <v>0</v>
      </c>
      <c r="V813" t="s">
        <v>80</v>
      </c>
      <c r="W813">
        <v>0</v>
      </c>
      <c r="Z813">
        <v>0</v>
      </c>
      <c r="AA813">
        <v>0</v>
      </c>
    </row>
    <row r="814" spans="1:27" ht="15">
      <c r="A814" t="s">
        <v>785</v>
      </c>
      <c r="B814" t="s">
        <v>752</v>
      </c>
      <c r="C814" t="s">
        <v>753</v>
      </c>
      <c r="D814">
        <v>0</v>
      </c>
      <c r="E814" t="s">
        <v>146</v>
      </c>
      <c r="F814" t="s">
        <v>147</v>
      </c>
      <c r="G814" t="s">
        <v>63</v>
      </c>
      <c r="H814" t="s">
        <v>52</v>
      </c>
      <c r="I814" t="s">
        <v>138</v>
      </c>
      <c r="J814">
        <v>36</v>
      </c>
      <c r="K814">
        <v>0.0325</v>
      </c>
      <c r="L814" t="s">
        <v>34</v>
      </c>
      <c r="N814">
        <v>0</v>
      </c>
      <c r="O814">
        <v>0</v>
      </c>
      <c r="P814">
        <v>0</v>
      </c>
      <c r="Q814">
        <v>0</v>
      </c>
      <c r="R814" t="s">
        <v>216</v>
      </c>
      <c r="S814">
        <v>1</v>
      </c>
      <c r="T814">
        <v>1</v>
      </c>
      <c r="U814">
        <v>0</v>
      </c>
      <c r="V814" t="s">
        <v>80</v>
      </c>
      <c r="W814">
        <v>0</v>
      </c>
      <c r="Z814">
        <v>0</v>
      </c>
      <c r="AA814">
        <v>0</v>
      </c>
    </row>
    <row r="815" spans="1:27" ht="15">
      <c r="A815" t="s">
        <v>786</v>
      </c>
      <c r="B815" t="s">
        <v>752</v>
      </c>
      <c r="C815" t="s">
        <v>753</v>
      </c>
      <c r="D815">
        <v>0</v>
      </c>
      <c r="E815" t="s">
        <v>149</v>
      </c>
      <c r="F815" t="s">
        <v>150</v>
      </c>
      <c r="G815" t="s">
        <v>63</v>
      </c>
      <c r="H815" t="s">
        <v>151</v>
      </c>
      <c r="I815" t="s">
        <v>152</v>
      </c>
      <c r="J815">
        <v>37</v>
      </c>
      <c r="K815">
        <v>0.0433</v>
      </c>
      <c r="L815" t="s">
        <v>34</v>
      </c>
      <c r="N815">
        <v>0</v>
      </c>
      <c r="O815">
        <v>0</v>
      </c>
      <c r="P815">
        <v>0</v>
      </c>
      <c r="Q815">
        <v>0</v>
      </c>
      <c r="R815" t="s">
        <v>216</v>
      </c>
      <c r="S815">
        <v>1</v>
      </c>
      <c r="T815">
        <v>1</v>
      </c>
      <c r="U815">
        <v>0</v>
      </c>
      <c r="V815" t="s">
        <v>80</v>
      </c>
      <c r="W815">
        <v>0</v>
      </c>
      <c r="Z815">
        <v>0</v>
      </c>
      <c r="AA815">
        <v>0</v>
      </c>
    </row>
    <row r="816" spans="1:27" ht="15">
      <c r="A816" t="s">
        <v>787</v>
      </c>
      <c r="B816" t="s">
        <v>752</v>
      </c>
      <c r="C816" t="s">
        <v>753</v>
      </c>
      <c r="D816">
        <v>0</v>
      </c>
      <c r="E816" t="s">
        <v>154</v>
      </c>
      <c r="F816" t="s">
        <v>155</v>
      </c>
      <c r="G816" t="s">
        <v>63</v>
      </c>
      <c r="H816" t="s">
        <v>151</v>
      </c>
      <c r="I816" t="s">
        <v>152</v>
      </c>
      <c r="J816">
        <v>38</v>
      </c>
      <c r="K816">
        <v>0.0433</v>
      </c>
      <c r="L816" t="s">
        <v>34</v>
      </c>
      <c r="M816" t="s">
        <v>35</v>
      </c>
      <c r="N816">
        <v>0</v>
      </c>
      <c r="O816">
        <v>0</v>
      </c>
      <c r="P816">
        <v>0</v>
      </c>
      <c r="Q816">
        <v>0</v>
      </c>
      <c r="R816" t="s">
        <v>216</v>
      </c>
      <c r="S816">
        <v>1</v>
      </c>
      <c r="T816">
        <v>1</v>
      </c>
      <c r="U816">
        <v>0</v>
      </c>
      <c r="V816" t="s">
        <v>80</v>
      </c>
      <c r="W816">
        <v>0</v>
      </c>
      <c r="Y816" t="s">
        <v>35</v>
      </c>
      <c r="Z816">
        <v>50</v>
      </c>
      <c r="AA816">
        <v>0</v>
      </c>
    </row>
    <row r="817" spans="1:27" ht="15">
      <c r="A817" t="s">
        <v>788</v>
      </c>
      <c r="B817" t="s">
        <v>752</v>
      </c>
      <c r="C817" t="s">
        <v>753</v>
      </c>
      <c r="D817">
        <v>0</v>
      </c>
      <c r="E817" t="s">
        <v>157</v>
      </c>
      <c r="F817" t="s">
        <v>158</v>
      </c>
      <c r="G817" t="s">
        <v>63</v>
      </c>
      <c r="H817" t="s">
        <v>151</v>
      </c>
      <c r="I817" t="s">
        <v>152</v>
      </c>
      <c r="J817">
        <v>39</v>
      </c>
      <c r="K817">
        <v>0.0433</v>
      </c>
      <c r="L817" t="s">
        <v>34</v>
      </c>
      <c r="M817" t="s">
        <v>35</v>
      </c>
      <c r="N817">
        <v>0</v>
      </c>
      <c r="O817">
        <v>0</v>
      </c>
      <c r="P817">
        <v>0</v>
      </c>
      <c r="Q817">
        <v>0</v>
      </c>
      <c r="R817" t="s">
        <v>216</v>
      </c>
      <c r="S817">
        <v>1</v>
      </c>
      <c r="T817">
        <v>1</v>
      </c>
      <c r="U817">
        <v>0</v>
      </c>
      <c r="V817" t="s">
        <v>80</v>
      </c>
      <c r="W817">
        <v>0</v>
      </c>
      <c r="Y817" t="s">
        <v>35</v>
      </c>
      <c r="Z817">
        <v>50</v>
      </c>
      <c r="AA817">
        <v>0</v>
      </c>
    </row>
    <row r="818" spans="1:27" ht="15">
      <c r="A818" t="s">
        <v>789</v>
      </c>
      <c r="B818" t="s">
        <v>752</v>
      </c>
      <c r="C818" t="s">
        <v>753</v>
      </c>
      <c r="D818">
        <v>2.219778</v>
      </c>
      <c r="E818" t="s">
        <v>160</v>
      </c>
      <c r="F818" t="s">
        <v>161</v>
      </c>
      <c r="G818" t="s">
        <v>162</v>
      </c>
      <c r="I818" t="s">
        <v>163</v>
      </c>
      <c r="J818">
        <v>1</v>
      </c>
      <c r="K818">
        <v>0.0333</v>
      </c>
      <c r="L818" t="s">
        <v>34</v>
      </c>
      <c r="M818" t="s">
        <v>164</v>
      </c>
      <c r="N818">
        <v>66.66</v>
      </c>
      <c r="O818">
        <v>66.66</v>
      </c>
      <c r="P818">
        <v>0</v>
      </c>
      <c r="Q818">
        <v>0</v>
      </c>
      <c r="R818" t="s">
        <v>216</v>
      </c>
      <c r="S818">
        <v>1</v>
      </c>
      <c r="T818">
        <v>1</v>
      </c>
      <c r="U818">
        <v>0</v>
      </c>
      <c r="W818">
        <v>0</v>
      </c>
      <c r="X818">
        <v>66.66</v>
      </c>
      <c r="Z818">
        <v>0</v>
      </c>
      <c r="AA818">
        <v>66.66</v>
      </c>
    </row>
    <row r="819" spans="1:27" ht="15">
      <c r="A819" t="s">
        <v>790</v>
      </c>
      <c r="B819" t="s">
        <v>752</v>
      </c>
      <c r="C819" t="s">
        <v>753</v>
      </c>
      <c r="D819">
        <v>1.0323</v>
      </c>
      <c r="E819" t="s">
        <v>166</v>
      </c>
      <c r="F819" t="s">
        <v>167</v>
      </c>
      <c r="G819" t="s">
        <v>162</v>
      </c>
      <c r="I819" t="s">
        <v>163</v>
      </c>
      <c r="J819">
        <v>2</v>
      </c>
      <c r="K819">
        <v>0.0333</v>
      </c>
      <c r="L819" t="s">
        <v>34</v>
      </c>
      <c r="M819" t="s">
        <v>164</v>
      </c>
      <c r="N819">
        <v>31</v>
      </c>
      <c r="O819">
        <v>31</v>
      </c>
      <c r="P819">
        <v>0</v>
      </c>
      <c r="Q819">
        <v>0</v>
      </c>
      <c r="R819" t="s">
        <v>216</v>
      </c>
      <c r="S819">
        <v>1</v>
      </c>
      <c r="T819">
        <v>1</v>
      </c>
      <c r="U819">
        <v>0</v>
      </c>
      <c r="W819">
        <v>0</v>
      </c>
      <c r="X819">
        <v>31</v>
      </c>
      <c r="Z819">
        <v>0</v>
      </c>
      <c r="AA819">
        <v>31</v>
      </c>
    </row>
    <row r="820" spans="1:27" ht="15">
      <c r="A820" t="s">
        <v>791</v>
      </c>
      <c r="B820" t="s">
        <v>752</v>
      </c>
      <c r="C820" t="s">
        <v>753</v>
      </c>
      <c r="D820">
        <v>0</v>
      </c>
      <c r="E820" t="s">
        <v>169</v>
      </c>
      <c r="F820" t="s">
        <v>170</v>
      </c>
      <c r="G820" t="s">
        <v>162</v>
      </c>
      <c r="I820" t="s">
        <v>163</v>
      </c>
      <c r="J820">
        <v>3</v>
      </c>
      <c r="K820">
        <v>0.0333</v>
      </c>
      <c r="L820" t="s">
        <v>34</v>
      </c>
      <c r="M820" t="s">
        <v>164</v>
      </c>
      <c r="N820">
        <v>0</v>
      </c>
      <c r="O820">
        <v>0</v>
      </c>
      <c r="P820">
        <v>0</v>
      </c>
      <c r="Q820">
        <v>0</v>
      </c>
      <c r="R820" t="s">
        <v>216</v>
      </c>
      <c r="S820">
        <v>1</v>
      </c>
      <c r="T820">
        <v>1</v>
      </c>
      <c r="U820">
        <v>0</v>
      </c>
      <c r="W820">
        <v>0</v>
      </c>
      <c r="X820">
        <v>0</v>
      </c>
      <c r="Z820">
        <v>0</v>
      </c>
      <c r="AA820">
        <v>0</v>
      </c>
    </row>
    <row r="821" spans="1:27" ht="15">
      <c r="A821" t="s">
        <v>139</v>
      </c>
      <c r="B821" t="s">
        <v>28</v>
      </c>
      <c r="C821">
        <v>46015</v>
      </c>
      <c r="D821">
        <v>2.4375</v>
      </c>
      <c r="E821" t="s">
        <v>140</v>
      </c>
      <c r="F821" t="s">
        <v>141</v>
      </c>
      <c r="G821" t="s">
        <v>63</v>
      </c>
      <c r="H821" t="s">
        <v>52</v>
      </c>
      <c r="I821" t="s">
        <v>138</v>
      </c>
      <c r="J821">
        <v>34</v>
      </c>
      <c r="K821">
        <v>0.0325</v>
      </c>
      <c r="L821" t="s">
        <v>215</v>
      </c>
      <c r="M821" t="s">
        <v>215</v>
      </c>
      <c r="N821">
        <v>50</v>
      </c>
      <c r="O821">
        <v>75</v>
      </c>
      <c r="P821">
        <v>100</v>
      </c>
      <c r="Q821">
        <v>50</v>
      </c>
      <c r="R821" t="s">
        <v>344</v>
      </c>
      <c r="S821">
        <v>0.5</v>
      </c>
      <c r="T821">
        <v>0.5</v>
      </c>
      <c r="U821">
        <v>25</v>
      </c>
      <c r="AA821">
        <v>0</v>
      </c>
    </row>
    <row r="822" spans="1:27" ht="15">
      <c r="A822" t="s">
        <v>27</v>
      </c>
      <c r="B822" t="s">
        <v>28</v>
      </c>
      <c r="C822">
        <v>46015</v>
      </c>
      <c r="D822">
        <v>2.5</v>
      </c>
      <c r="E822" t="s">
        <v>29</v>
      </c>
      <c r="F822" t="s">
        <v>30</v>
      </c>
      <c r="G822" t="s">
        <v>31</v>
      </c>
      <c r="H822" t="s">
        <v>32</v>
      </c>
      <c r="I822" t="s">
        <v>33</v>
      </c>
      <c r="J822">
        <v>4</v>
      </c>
      <c r="K822">
        <v>0.025</v>
      </c>
      <c r="L822" t="s">
        <v>215</v>
      </c>
      <c r="M822" t="s">
        <v>215</v>
      </c>
      <c r="N822">
        <v>50</v>
      </c>
      <c r="O822">
        <v>100</v>
      </c>
      <c r="P822">
        <v>100</v>
      </c>
      <c r="Q822">
        <v>50</v>
      </c>
      <c r="R822" t="s">
        <v>344</v>
      </c>
      <c r="S822">
        <v>0.5</v>
      </c>
      <c r="T822">
        <v>1</v>
      </c>
      <c r="U822">
        <v>50</v>
      </c>
      <c r="AA822">
        <v>0</v>
      </c>
    </row>
    <row r="823" spans="1:27" ht="15">
      <c r="A823" t="s">
        <v>37</v>
      </c>
      <c r="B823" t="s">
        <v>28</v>
      </c>
      <c r="C823">
        <v>46015</v>
      </c>
      <c r="D823">
        <v>2.5</v>
      </c>
      <c r="E823" t="s">
        <v>38</v>
      </c>
      <c r="F823" t="s">
        <v>39</v>
      </c>
      <c r="G823" t="s">
        <v>31</v>
      </c>
      <c r="H823" t="s">
        <v>32</v>
      </c>
      <c r="I823" t="s">
        <v>33</v>
      </c>
      <c r="J823">
        <v>5</v>
      </c>
      <c r="K823">
        <v>0.025</v>
      </c>
      <c r="L823" t="s">
        <v>215</v>
      </c>
      <c r="M823" t="s">
        <v>215</v>
      </c>
      <c r="N823">
        <v>50</v>
      </c>
      <c r="O823">
        <v>100</v>
      </c>
      <c r="P823">
        <v>100</v>
      </c>
      <c r="Q823">
        <v>50</v>
      </c>
      <c r="R823" t="s">
        <v>344</v>
      </c>
      <c r="S823">
        <v>0.5</v>
      </c>
      <c r="T823">
        <v>1</v>
      </c>
      <c r="U823">
        <v>50</v>
      </c>
      <c r="AA823">
        <v>0</v>
      </c>
    </row>
    <row r="824" spans="1:27" ht="15">
      <c r="A824" t="s">
        <v>43</v>
      </c>
      <c r="B824" t="s">
        <v>28</v>
      </c>
      <c r="C824">
        <v>46015</v>
      </c>
      <c r="D824">
        <v>2.5</v>
      </c>
      <c r="E824" t="s">
        <v>44</v>
      </c>
      <c r="F824" t="s">
        <v>45</v>
      </c>
      <c r="G824" t="s">
        <v>31</v>
      </c>
      <c r="H824" t="s">
        <v>32</v>
      </c>
      <c r="I824" t="s">
        <v>33</v>
      </c>
      <c r="J824">
        <v>7</v>
      </c>
      <c r="K824">
        <v>0.025</v>
      </c>
      <c r="L824" t="s">
        <v>215</v>
      </c>
      <c r="M824" t="s">
        <v>215</v>
      </c>
      <c r="N824">
        <v>50</v>
      </c>
      <c r="O824">
        <v>100</v>
      </c>
      <c r="P824">
        <v>100</v>
      </c>
      <c r="Q824">
        <v>50</v>
      </c>
      <c r="R824" t="s">
        <v>344</v>
      </c>
      <c r="S824">
        <v>0.5</v>
      </c>
      <c r="T824">
        <v>1</v>
      </c>
      <c r="U824">
        <v>50</v>
      </c>
      <c r="AA824">
        <v>0</v>
      </c>
    </row>
    <row r="825" spans="1:27" ht="15">
      <c r="A825" t="s">
        <v>49</v>
      </c>
      <c r="B825" t="s">
        <v>28</v>
      </c>
      <c r="C825">
        <v>46015</v>
      </c>
      <c r="D825">
        <v>2.78</v>
      </c>
      <c r="E825" t="s">
        <v>50</v>
      </c>
      <c r="F825" t="s">
        <v>51</v>
      </c>
      <c r="G825" t="s">
        <v>31</v>
      </c>
      <c r="H825" t="s">
        <v>221</v>
      </c>
      <c r="I825" t="s">
        <v>222</v>
      </c>
      <c r="J825">
        <v>9</v>
      </c>
      <c r="K825">
        <v>0.0417</v>
      </c>
      <c r="L825" t="s">
        <v>215</v>
      </c>
      <c r="M825" t="s">
        <v>215</v>
      </c>
      <c r="N825">
        <v>50</v>
      </c>
      <c r="O825">
        <v>66.6666666667</v>
      </c>
      <c r="P825">
        <v>33.3333333333</v>
      </c>
      <c r="Q825">
        <v>16.6666666667</v>
      </c>
      <c r="R825" t="s">
        <v>344</v>
      </c>
      <c r="S825">
        <v>0.5</v>
      </c>
      <c r="T825">
        <v>1</v>
      </c>
      <c r="U825">
        <v>16.6666666667</v>
      </c>
      <c r="AA825">
        <v>0</v>
      </c>
    </row>
    <row r="826" spans="1:27" ht="15">
      <c r="A826" t="s">
        <v>67</v>
      </c>
      <c r="B826" t="s">
        <v>28</v>
      </c>
      <c r="C826">
        <v>46015</v>
      </c>
      <c r="D826">
        <v>1.2225</v>
      </c>
      <c r="E826" t="s">
        <v>68</v>
      </c>
      <c r="F826" t="s">
        <v>69</v>
      </c>
      <c r="G826" t="s">
        <v>63</v>
      </c>
      <c r="H826" t="s">
        <v>64</v>
      </c>
      <c r="I826" t="s">
        <v>65</v>
      </c>
      <c r="J826">
        <v>13</v>
      </c>
      <c r="K826">
        <v>0.0163</v>
      </c>
      <c r="L826" t="s">
        <v>215</v>
      </c>
      <c r="M826" t="s">
        <v>215</v>
      </c>
      <c r="N826">
        <v>50</v>
      </c>
      <c r="O826">
        <v>75</v>
      </c>
      <c r="P826">
        <v>100</v>
      </c>
      <c r="Q826">
        <v>50</v>
      </c>
      <c r="R826" t="s">
        <v>344</v>
      </c>
      <c r="S826">
        <v>0.5</v>
      </c>
      <c r="T826">
        <v>0.5</v>
      </c>
      <c r="U826">
        <v>25</v>
      </c>
      <c r="AA826">
        <v>0</v>
      </c>
    </row>
    <row r="827" spans="1:27" ht="15">
      <c r="A827" t="s">
        <v>70</v>
      </c>
      <c r="B827" t="s">
        <v>28</v>
      </c>
      <c r="C827">
        <v>46015</v>
      </c>
      <c r="D827">
        <v>1.19533333333333</v>
      </c>
      <c r="E827" t="s">
        <v>71</v>
      </c>
      <c r="F827" t="s">
        <v>72</v>
      </c>
      <c r="G827" t="s">
        <v>63</v>
      </c>
      <c r="H827" t="s">
        <v>64</v>
      </c>
      <c r="I827" t="s">
        <v>65</v>
      </c>
      <c r="J827">
        <v>14</v>
      </c>
      <c r="K827">
        <v>0.0163</v>
      </c>
      <c r="L827" t="s">
        <v>215</v>
      </c>
      <c r="M827" t="s">
        <v>215</v>
      </c>
      <c r="N827">
        <v>50</v>
      </c>
      <c r="O827">
        <v>73.3333333333</v>
      </c>
      <c r="P827">
        <v>93.3333333333</v>
      </c>
      <c r="Q827">
        <v>46.6666666667</v>
      </c>
      <c r="R827" t="s">
        <v>344</v>
      </c>
      <c r="S827">
        <v>0.5</v>
      </c>
      <c r="T827">
        <v>0.5</v>
      </c>
      <c r="U827">
        <v>23.3333333333</v>
      </c>
      <c r="AA827">
        <v>0</v>
      </c>
    </row>
    <row r="828" spans="1:27" ht="15">
      <c r="A828" t="s">
        <v>74</v>
      </c>
      <c r="B828" t="s">
        <v>28</v>
      </c>
      <c r="C828">
        <v>46015</v>
      </c>
      <c r="D828">
        <v>1.2225</v>
      </c>
      <c r="E828" t="s">
        <v>75</v>
      </c>
      <c r="F828" t="s">
        <v>76</v>
      </c>
      <c r="G828" t="s">
        <v>63</v>
      </c>
      <c r="H828" t="s">
        <v>64</v>
      </c>
      <c r="I828" t="s">
        <v>65</v>
      </c>
      <c r="J828">
        <v>15</v>
      </c>
      <c r="K828">
        <v>0.0163</v>
      </c>
      <c r="L828" t="s">
        <v>215</v>
      </c>
      <c r="M828" t="s">
        <v>215</v>
      </c>
      <c r="N828">
        <v>50</v>
      </c>
      <c r="O828">
        <v>75</v>
      </c>
      <c r="P828">
        <v>100</v>
      </c>
      <c r="Q828">
        <v>50</v>
      </c>
      <c r="R828" t="s">
        <v>344</v>
      </c>
      <c r="S828">
        <v>0.5</v>
      </c>
      <c r="T828">
        <v>0.5</v>
      </c>
      <c r="U828">
        <v>25</v>
      </c>
      <c r="AA828">
        <v>0</v>
      </c>
    </row>
    <row r="829" spans="1:27" ht="15">
      <c r="A829" t="s">
        <v>81</v>
      </c>
      <c r="B829" t="s">
        <v>28</v>
      </c>
      <c r="C829">
        <v>46015</v>
      </c>
      <c r="D829">
        <v>1.2225</v>
      </c>
      <c r="E829" t="s">
        <v>82</v>
      </c>
      <c r="F829" t="s">
        <v>83</v>
      </c>
      <c r="G829" t="s">
        <v>63</v>
      </c>
      <c r="H829" t="s">
        <v>64</v>
      </c>
      <c r="I829" t="s">
        <v>65</v>
      </c>
      <c r="J829">
        <v>17</v>
      </c>
      <c r="K829">
        <v>0.0163</v>
      </c>
      <c r="L829" t="s">
        <v>215</v>
      </c>
      <c r="M829" t="s">
        <v>215</v>
      </c>
      <c r="N829">
        <v>50</v>
      </c>
      <c r="O829">
        <v>75</v>
      </c>
      <c r="P829">
        <v>100</v>
      </c>
      <c r="Q829">
        <v>50</v>
      </c>
      <c r="R829" t="s">
        <v>344</v>
      </c>
      <c r="S829">
        <v>0.5</v>
      </c>
      <c r="T829">
        <v>0.5</v>
      </c>
      <c r="U829">
        <v>25</v>
      </c>
      <c r="AA829">
        <v>0</v>
      </c>
    </row>
    <row r="830" spans="1:27" ht="15">
      <c r="A830" t="s">
        <v>85</v>
      </c>
      <c r="B830" t="s">
        <v>28</v>
      </c>
      <c r="C830">
        <v>46015</v>
      </c>
      <c r="D830">
        <v>1.2225</v>
      </c>
      <c r="E830" t="s">
        <v>86</v>
      </c>
      <c r="F830" t="s">
        <v>87</v>
      </c>
      <c r="G830" t="s">
        <v>63</v>
      </c>
      <c r="H830" t="s">
        <v>64</v>
      </c>
      <c r="I830" t="s">
        <v>65</v>
      </c>
      <c r="J830">
        <v>18</v>
      </c>
      <c r="K830">
        <v>0.0163</v>
      </c>
      <c r="L830" t="s">
        <v>215</v>
      </c>
      <c r="M830" t="s">
        <v>215</v>
      </c>
      <c r="N830">
        <v>50</v>
      </c>
      <c r="O830">
        <v>75</v>
      </c>
      <c r="P830">
        <v>100</v>
      </c>
      <c r="Q830">
        <v>50</v>
      </c>
      <c r="R830" t="s">
        <v>344</v>
      </c>
      <c r="S830">
        <v>0.5</v>
      </c>
      <c r="T830">
        <v>0.5</v>
      </c>
      <c r="U830">
        <v>25</v>
      </c>
      <c r="AA830">
        <v>0</v>
      </c>
    </row>
    <row r="831" spans="1:27" ht="15">
      <c r="A831" t="s">
        <v>88</v>
      </c>
      <c r="B831" t="s">
        <v>28</v>
      </c>
      <c r="C831">
        <v>46015</v>
      </c>
      <c r="D831">
        <v>1.2225</v>
      </c>
      <c r="E831" t="s">
        <v>89</v>
      </c>
      <c r="F831" t="s">
        <v>90</v>
      </c>
      <c r="G831" t="s">
        <v>63</v>
      </c>
      <c r="H831" t="s">
        <v>64</v>
      </c>
      <c r="I831" t="s">
        <v>65</v>
      </c>
      <c r="J831">
        <v>19</v>
      </c>
      <c r="K831">
        <v>0.0163</v>
      </c>
      <c r="L831" t="s">
        <v>215</v>
      </c>
      <c r="M831" t="s">
        <v>215</v>
      </c>
      <c r="N831">
        <v>50</v>
      </c>
      <c r="O831">
        <v>75</v>
      </c>
      <c r="P831">
        <v>100</v>
      </c>
      <c r="Q831">
        <v>50</v>
      </c>
      <c r="R831" t="s">
        <v>344</v>
      </c>
      <c r="S831">
        <v>0.5</v>
      </c>
      <c r="T831">
        <v>0.5</v>
      </c>
      <c r="U831">
        <v>25</v>
      </c>
      <c r="AA831">
        <v>0</v>
      </c>
    </row>
    <row r="832" spans="1:27" ht="15">
      <c r="A832" t="s">
        <v>91</v>
      </c>
      <c r="B832" t="s">
        <v>28</v>
      </c>
      <c r="C832">
        <v>46015</v>
      </c>
      <c r="D832">
        <v>1.39499999999999</v>
      </c>
      <c r="E832" t="s">
        <v>92</v>
      </c>
      <c r="F832" t="s">
        <v>93</v>
      </c>
      <c r="G832" t="s">
        <v>63</v>
      </c>
      <c r="H832" t="s">
        <v>94</v>
      </c>
      <c r="I832" t="s">
        <v>95</v>
      </c>
      <c r="J832">
        <v>20</v>
      </c>
      <c r="K832">
        <v>0.0186</v>
      </c>
      <c r="L832" t="s">
        <v>215</v>
      </c>
      <c r="M832" t="s">
        <v>215</v>
      </c>
      <c r="N832">
        <v>50</v>
      </c>
      <c r="O832">
        <v>75</v>
      </c>
      <c r="P832">
        <v>100</v>
      </c>
      <c r="Q832">
        <v>50</v>
      </c>
      <c r="R832" t="s">
        <v>344</v>
      </c>
      <c r="S832">
        <v>0.5</v>
      </c>
      <c r="T832">
        <v>0.5</v>
      </c>
      <c r="U832">
        <v>25</v>
      </c>
      <c r="AA832">
        <v>0</v>
      </c>
    </row>
    <row r="833" spans="1:27" ht="15">
      <c r="A833" t="s">
        <v>96</v>
      </c>
      <c r="B833" t="s">
        <v>28</v>
      </c>
      <c r="C833">
        <v>46015</v>
      </c>
      <c r="D833">
        <v>1.39499999999999</v>
      </c>
      <c r="E833" t="s">
        <v>97</v>
      </c>
      <c r="F833" t="s">
        <v>98</v>
      </c>
      <c r="G833" t="s">
        <v>63</v>
      </c>
      <c r="H833" t="s">
        <v>94</v>
      </c>
      <c r="I833" t="s">
        <v>95</v>
      </c>
      <c r="J833">
        <v>21</v>
      </c>
      <c r="K833">
        <v>0.0186</v>
      </c>
      <c r="L833" t="s">
        <v>215</v>
      </c>
      <c r="M833" t="s">
        <v>215</v>
      </c>
      <c r="N833">
        <v>50</v>
      </c>
      <c r="O833">
        <v>75</v>
      </c>
      <c r="P833">
        <v>100</v>
      </c>
      <c r="Q833">
        <v>50</v>
      </c>
      <c r="R833" t="s">
        <v>344</v>
      </c>
      <c r="S833">
        <v>0.5</v>
      </c>
      <c r="T833">
        <v>0.5</v>
      </c>
      <c r="U833">
        <v>25</v>
      </c>
      <c r="AA833">
        <v>0</v>
      </c>
    </row>
    <row r="834" spans="1:27" ht="15">
      <c r="A834" t="s">
        <v>102</v>
      </c>
      <c r="B834" t="s">
        <v>28</v>
      </c>
      <c r="C834">
        <v>46015</v>
      </c>
      <c r="D834">
        <v>1.39499999999999</v>
      </c>
      <c r="E834" t="s">
        <v>103</v>
      </c>
      <c r="F834" t="s">
        <v>104</v>
      </c>
      <c r="G834" t="s">
        <v>63</v>
      </c>
      <c r="H834" t="s">
        <v>94</v>
      </c>
      <c r="I834" t="s">
        <v>95</v>
      </c>
      <c r="J834">
        <v>23</v>
      </c>
      <c r="K834">
        <v>0.0186</v>
      </c>
      <c r="L834" t="s">
        <v>215</v>
      </c>
      <c r="M834" t="s">
        <v>215</v>
      </c>
      <c r="N834">
        <v>50</v>
      </c>
      <c r="O834">
        <v>75</v>
      </c>
      <c r="P834">
        <v>100</v>
      </c>
      <c r="Q834">
        <v>50</v>
      </c>
      <c r="R834" t="s">
        <v>344</v>
      </c>
      <c r="S834">
        <v>0.5</v>
      </c>
      <c r="T834">
        <v>0.5</v>
      </c>
      <c r="U834">
        <v>25</v>
      </c>
      <c r="AA834">
        <v>0</v>
      </c>
    </row>
    <row r="835" spans="1:27" ht="15">
      <c r="A835" t="s">
        <v>105</v>
      </c>
      <c r="B835" t="s">
        <v>28</v>
      </c>
      <c r="C835">
        <v>46015</v>
      </c>
      <c r="D835">
        <v>1.39499999999999</v>
      </c>
      <c r="E835" t="s">
        <v>106</v>
      </c>
      <c r="F835" t="s">
        <v>107</v>
      </c>
      <c r="G835" t="s">
        <v>63</v>
      </c>
      <c r="H835" t="s">
        <v>94</v>
      </c>
      <c r="I835" t="s">
        <v>95</v>
      </c>
      <c r="J835">
        <v>24</v>
      </c>
      <c r="K835">
        <v>0.0186</v>
      </c>
      <c r="L835" t="s">
        <v>215</v>
      </c>
      <c r="M835" t="s">
        <v>215</v>
      </c>
      <c r="N835">
        <v>50</v>
      </c>
      <c r="O835">
        <v>75</v>
      </c>
      <c r="P835">
        <v>100</v>
      </c>
      <c r="Q835">
        <v>50</v>
      </c>
      <c r="R835" t="s">
        <v>344</v>
      </c>
      <c r="S835">
        <v>0.5</v>
      </c>
      <c r="T835">
        <v>0.5</v>
      </c>
      <c r="U835">
        <v>25</v>
      </c>
      <c r="AA835">
        <v>0</v>
      </c>
    </row>
    <row r="836" spans="1:27" ht="15">
      <c r="A836" t="s">
        <v>132</v>
      </c>
      <c r="B836" t="s">
        <v>28</v>
      </c>
      <c r="C836">
        <v>46015</v>
      </c>
      <c r="D836">
        <v>1.085</v>
      </c>
      <c r="E836" t="s">
        <v>133</v>
      </c>
      <c r="F836" t="s">
        <v>134</v>
      </c>
      <c r="G836" t="s">
        <v>63</v>
      </c>
      <c r="H836" t="s">
        <v>118</v>
      </c>
      <c r="I836" t="s">
        <v>119</v>
      </c>
      <c r="J836">
        <v>32</v>
      </c>
      <c r="K836">
        <v>0.0217</v>
      </c>
      <c r="L836" t="s">
        <v>34</v>
      </c>
      <c r="M836" t="s">
        <v>35</v>
      </c>
      <c r="N836">
        <v>50</v>
      </c>
      <c r="O836">
        <v>50</v>
      </c>
      <c r="P836">
        <v>0</v>
      </c>
      <c r="Q836">
        <v>0</v>
      </c>
      <c r="R836" t="s">
        <v>344</v>
      </c>
      <c r="S836">
        <v>0.5</v>
      </c>
      <c r="T836">
        <v>1</v>
      </c>
      <c r="U836">
        <v>0</v>
      </c>
      <c r="V836" t="s">
        <v>36</v>
      </c>
      <c r="W836">
        <v>1</v>
      </c>
      <c r="Y836" t="s">
        <v>35</v>
      </c>
      <c r="Z836">
        <v>50</v>
      </c>
      <c r="AA836">
        <v>50</v>
      </c>
    </row>
    <row r="837" spans="1:27" ht="15">
      <c r="A837" t="s">
        <v>135</v>
      </c>
      <c r="B837" t="s">
        <v>28</v>
      </c>
      <c r="C837">
        <v>46015</v>
      </c>
      <c r="D837">
        <v>1.625</v>
      </c>
      <c r="E837" t="s">
        <v>136</v>
      </c>
      <c r="F837" t="s">
        <v>137</v>
      </c>
      <c r="G837" t="s">
        <v>63</v>
      </c>
      <c r="H837" t="s">
        <v>52</v>
      </c>
      <c r="I837" t="s">
        <v>138</v>
      </c>
      <c r="J837">
        <v>33</v>
      </c>
      <c r="K837">
        <v>0.0325</v>
      </c>
      <c r="L837" t="s">
        <v>34</v>
      </c>
      <c r="M837" t="s">
        <v>73</v>
      </c>
      <c r="N837">
        <v>50</v>
      </c>
      <c r="O837">
        <v>50</v>
      </c>
      <c r="P837">
        <v>0</v>
      </c>
      <c r="Q837">
        <v>0</v>
      </c>
      <c r="R837" t="s">
        <v>344</v>
      </c>
      <c r="S837">
        <v>0.5</v>
      </c>
      <c r="T837">
        <v>1</v>
      </c>
      <c r="U837">
        <v>0</v>
      </c>
      <c r="V837" t="s">
        <v>36</v>
      </c>
      <c r="W837">
        <v>1</v>
      </c>
      <c r="Y837" t="s">
        <v>73</v>
      </c>
      <c r="Z837">
        <v>50</v>
      </c>
      <c r="AA837">
        <v>50</v>
      </c>
    </row>
    <row r="838" spans="1:27" ht="15">
      <c r="A838" t="s">
        <v>142</v>
      </c>
      <c r="B838" t="s">
        <v>28</v>
      </c>
      <c r="C838">
        <v>46015</v>
      </c>
      <c r="D838">
        <v>0</v>
      </c>
      <c r="E838" t="s">
        <v>143</v>
      </c>
      <c r="F838" t="s">
        <v>144</v>
      </c>
      <c r="G838" t="s">
        <v>63</v>
      </c>
      <c r="H838" t="s">
        <v>52</v>
      </c>
      <c r="I838" t="s">
        <v>138</v>
      </c>
      <c r="J838">
        <v>35</v>
      </c>
      <c r="K838">
        <v>0.0325</v>
      </c>
      <c r="L838" t="s">
        <v>34</v>
      </c>
      <c r="N838">
        <v>0</v>
      </c>
      <c r="O838">
        <v>0</v>
      </c>
      <c r="P838">
        <v>0</v>
      </c>
      <c r="Q838">
        <v>0</v>
      </c>
      <c r="R838" t="s">
        <v>344</v>
      </c>
      <c r="S838">
        <v>0.5</v>
      </c>
      <c r="T838">
        <v>1</v>
      </c>
      <c r="U838">
        <v>0</v>
      </c>
      <c r="V838" t="s">
        <v>80</v>
      </c>
      <c r="W838">
        <v>0</v>
      </c>
      <c r="Z838">
        <v>0</v>
      </c>
      <c r="AA838">
        <v>0</v>
      </c>
    </row>
    <row r="839" spans="1:27" ht="15">
      <c r="A839" t="s">
        <v>145</v>
      </c>
      <c r="B839" t="s">
        <v>28</v>
      </c>
      <c r="C839">
        <v>46015</v>
      </c>
      <c r="D839">
        <v>0</v>
      </c>
      <c r="E839" t="s">
        <v>146</v>
      </c>
      <c r="F839" t="s">
        <v>147</v>
      </c>
      <c r="G839" t="s">
        <v>63</v>
      </c>
      <c r="H839" t="s">
        <v>52</v>
      </c>
      <c r="I839" t="s">
        <v>138</v>
      </c>
      <c r="J839">
        <v>36</v>
      </c>
      <c r="K839">
        <v>0.0325</v>
      </c>
      <c r="L839" t="s">
        <v>34</v>
      </c>
      <c r="N839">
        <v>0</v>
      </c>
      <c r="O839">
        <v>0</v>
      </c>
      <c r="P839">
        <v>0</v>
      </c>
      <c r="Q839">
        <v>0</v>
      </c>
      <c r="R839" t="s">
        <v>344</v>
      </c>
      <c r="S839">
        <v>0.5</v>
      </c>
      <c r="T839">
        <v>1</v>
      </c>
      <c r="U839">
        <v>0</v>
      </c>
      <c r="V839" t="s">
        <v>80</v>
      </c>
      <c r="W839">
        <v>0</v>
      </c>
      <c r="Z839">
        <v>0</v>
      </c>
      <c r="AA839">
        <v>0</v>
      </c>
    </row>
    <row r="840" spans="1:27" ht="15">
      <c r="A840" t="s">
        <v>148</v>
      </c>
      <c r="B840" t="s">
        <v>28</v>
      </c>
      <c r="C840">
        <v>46015</v>
      </c>
      <c r="D840">
        <v>0</v>
      </c>
      <c r="E840" t="s">
        <v>149</v>
      </c>
      <c r="F840" t="s">
        <v>150</v>
      </c>
      <c r="G840" t="s">
        <v>63</v>
      </c>
      <c r="H840" t="s">
        <v>151</v>
      </c>
      <c r="I840" t="s">
        <v>152</v>
      </c>
      <c r="J840">
        <v>37</v>
      </c>
      <c r="K840">
        <v>0.0433</v>
      </c>
      <c r="L840" t="s">
        <v>34</v>
      </c>
      <c r="M840" t="s">
        <v>114</v>
      </c>
      <c r="N840">
        <v>0</v>
      </c>
      <c r="O840">
        <v>0</v>
      </c>
      <c r="P840">
        <v>0</v>
      </c>
      <c r="Q840">
        <v>0</v>
      </c>
      <c r="R840" t="s">
        <v>344</v>
      </c>
      <c r="S840">
        <v>0.5</v>
      </c>
      <c r="T840">
        <v>1</v>
      </c>
      <c r="U840">
        <v>0</v>
      </c>
      <c r="V840" t="s">
        <v>84</v>
      </c>
      <c r="W840">
        <v>0</v>
      </c>
      <c r="Y840" t="s">
        <v>114</v>
      </c>
      <c r="Z840">
        <v>16.665</v>
      </c>
      <c r="AA840">
        <v>0</v>
      </c>
    </row>
    <row r="841" spans="1:27" ht="15">
      <c r="A841" t="s">
        <v>40</v>
      </c>
      <c r="B841" t="s">
        <v>28</v>
      </c>
      <c r="C841">
        <v>46015</v>
      </c>
      <c r="D841">
        <v>1.25</v>
      </c>
      <c r="E841" t="s">
        <v>41</v>
      </c>
      <c r="F841" t="s">
        <v>42</v>
      </c>
      <c r="G841" t="s">
        <v>31</v>
      </c>
      <c r="H841" t="s">
        <v>32</v>
      </c>
      <c r="I841" t="s">
        <v>33</v>
      </c>
      <c r="J841">
        <v>6</v>
      </c>
      <c r="K841">
        <v>0.025</v>
      </c>
      <c r="L841" t="s">
        <v>34</v>
      </c>
      <c r="M841" t="s">
        <v>35</v>
      </c>
      <c r="N841">
        <v>50</v>
      </c>
      <c r="O841">
        <v>50</v>
      </c>
      <c r="P841">
        <v>0</v>
      </c>
      <c r="Q841">
        <v>0</v>
      </c>
      <c r="R841" t="s">
        <v>344</v>
      </c>
      <c r="S841">
        <v>0.5</v>
      </c>
      <c r="T841">
        <v>1</v>
      </c>
      <c r="U841">
        <v>0</v>
      </c>
      <c r="V841" t="s">
        <v>36</v>
      </c>
      <c r="W841">
        <v>1</v>
      </c>
      <c r="Y841" t="s">
        <v>35</v>
      </c>
      <c r="Z841">
        <v>50</v>
      </c>
      <c r="AA841">
        <v>50</v>
      </c>
    </row>
    <row r="842" spans="1:27" ht="15">
      <c r="A842" t="s">
        <v>156</v>
      </c>
      <c r="B842" t="s">
        <v>28</v>
      </c>
      <c r="C842">
        <v>46015</v>
      </c>
      <c r="D842">
        <v>0</v>
      </c>
      <c r="E842" t="s">
        <v>157</v>
      </c>
      <c r="F842" t="s">
        <v>158</v>
      </c>
      <c r="G842" t="s">
        <v>63</v>
      </c>
      <c r="H842" t="s">
        <v>151</v>
      </c>
      <c r="I842" t="s">
        <v>152</v>
      </c>
      <c r="J842">
        <v>39</v>
      </c>
      <c r="K842">
        <v>0.0433</v>
      </c>
      <c r="L842" t="s">
        <v>34</v>
      </c>
      <c r="M842" t="s">
        <v>35</v>
      </c>
      <c r="N842">
        <v>0</v>
      </c>
      <c r="O842">
        <v>0</v>
      </c>
      <c r="P842">
        <v>0</v>
      </c>
      <c r="Q842">
        <v>0</v>
      </c>
      <c r="R842" t="s">
        <v>344</v>
      </c>
      <c r="S842">
        <v>0.5</v>
      </c>
      <c r="T842">
        <v>1</v>
      </c>
      <c r="U842">
        <v>0</v>
      </c>
      <c r="V842" t="s">
        <v>80</v>
      </c>
      <c r="W842">
        <v>0</v>
      </c>
      <c r="Y842" t="s">
        <v>35</v>
      </c>
      <c r="Z842">
        <v>50</v>
      </c>
      <c r="AA842">
        <v>0</v>
      </c>
    </row>
    <row r="843" spans="1:27" ht="15">
      <c r="A843" t="s">
        <v>46</v>
      </c>
      <c r="B843" t="s">
        <v>28</v>
      </c>
      <c r="C843">
        <v>46015</v>
      </c>
      <c r="D843">
        <v>1.25</v>
      </c>
      <c r="E843" t="s">
        <v>47</v>
      </c>
      <c r="F843" t="s">
        <v>48</v>
      </c>
      <c r="G843" t="s">
        <v>31</v>
      </c>
      <c r="H843" t="s">
        <v>248</v>
      </c>
      <c r="I843" t="s">
        <v>249</v>
      </c>
      <c r="J843">
        <v>8</v>
      </c>
      <c r="K843">
        <v>0.025</v>
      </c>
      <c r="L843" t="s">
        <v>34</v>
      </c>
      <c r="M843" t="s">
        <v>35</v>
      </c>
      <c r="N843">
        <v>50</v>
      </c>
      <c r="O843">
        <v>50</v>
      </c>
      <c r="P843">
        <v>0</v>
      </c>
      <c r="Q843">
        <v>0</v>
      </c>
      <c r="R843" t="s">
        <v>344</v>
      </c>
      <c r="S843">
        <v>0.5</v>
      </c>
      <c r="T843">
        <v>1</v>
      </c>
      <c r="U843">
        <v>0</v>
      </c>
      <c r="V843" t="s">
        <v>36</v>
      </c>
      <c r="W843">
        <v>1</v>
      </c>
      <c r="Y843" t="s">
        <v>35</v>
      </c>
      <c r="Z843">
        <v>50</v>
      </c>
      <c r="AA843">
        <v>50</v>
      </c>
    </row>
    <row r="844" spans="1:27" ht="15">
      <c r="A844" t="s">
        <v>153</v>
      </c>
      <c r="B844" t="s">
        <v>28</v>
      </c>
      <c r="C844">
        <v>46015</v>
      </c>
      <c r="D844">
        <v>0</v>
      </c>
      <c r="E844" t="s">
        <v>154</v>
      </c>
      <c r="F844" t="s">
        <v>155</v>
      </c>
      <c r="G844" t="s">
        <v>63</v>
      </c>
      <c r="H844" t="s">
        <v>151</v>
      </c>
      <c r="I844" t="s">
        <v>152</v>
      </c>
      <c r="J844">
        <v>38</v>
      </c>
      <c r="K844">
        <v>0.0433</v>
      </c>
      <c r="L844" t="s">
        <v>34</v>
      </c>
      <c r="M844" t="s">
        <v>35</v>
      </c>
      <c r="N844">
        <v>0</v>
      </c>
      <c r="O844">
        <v>0</v>
      </c>
      <c r="P844">
        <v>0</v>
      </c>
      <c r="Q844">
        <v>0</v>
      </c>
      <c r="R844" t="s">
        <v>344</v>
      </c>
      <c r="S844">
        <v>0.5</v>
      </c>
      <c r="T844">
        <v>1</v>
      </c>
      <c r="U844">
        <v>0</v>
      </c>
      <c r="V844" t="s">
        <v>84</v>
      </c>
      <c r="W844">
        <v>0</v>
      </c>
      <c r="Y844" t="s">
        <v>35</v>
      </c>
      <c r="Z844">
        <v>50</v>
      </c>
      <c r="AA844">
        <v>0</v>
      </c>
    </row>
    <row r="845" spans="1:27" ht="15">
      <c r="A845" t="s">
        <v>54</v>
      </c>
      <c r="B845" t="s">
        <v>28</v>
      </c>
      <c r="C845">
        <v>46015</v>
      </c>
      <c r="D845">
        <v>0</v>
      </c>
      <c r="E845" t="s">
        <v>55</v>
      </c>
      <c r="F845" t="s">
        <v>56</v>
      </c>
      <c r="G845" t="s">
        <v>31</v>
      </c>
      <c r="H845" t="s">
        <v>221</v>
      </c>
      <c r="I845" t="s">
        <v>222</v>
      </c>
      <c r="J845">
        <v>10</v>
      </c>
      <c r="K845">
        <v>0.0417</v>
      </c>
      <c r="L845" t="s">
        <v>34</v>
      </c>
      <c r="N845">
        <v>0</v>
      </c>
      <c r="O845">
        <v>0</v>
      </c>
      <c r="P845">
        <v>0</v>
      </c>
      <c r="Q845">
        <v>0</v>
      </c>
      <c r="R845" t="s">
        <v>344</v>
      </c>
      <c r="S845">
        <v>0.5</v>
      </c>
      <c r="T845">
        <v>1</v>
      </c>
      <c r="U845">
        <v>0</v>
      </c>
      <c r="W845">
        <v>0</v>
      </c>
      <c r="X845">
        <v>0</v>
      </c>
      <c r="Z845">
        <v>0</v>
      </c>
      <c r="AA845">
        <v>0</v>
      </c>
    </row>
    <row r="846" spans="1:27" ht="15">
      <c r="A846" t="s">
        <v>57</v>
      </c>
      <c r="B846" t="s">
        <v>28</v>
      </c>
      <c r="C846">
        <v>46015</v>
      </c>
      <c r="D846">
        <v>2.085</v>
      </c>
      <c r="E846" t="s">
        <v>58</v>
      </c>
      <c r="F846" t="s">
        <v>59</v>
      </c>
      <c r="G846" t="s">
        <v>31</v>
      </c>
      <c r="H846" t="s">
        <v>52</v>
      </c>
      <c r="I846" t="s">
        <v>53</v>
      </c>
      <c r="J846">
        <v>11</v>
      </c>
      <c r="K846">
        <v>0.0417</v>
      </c>
      <c r="L846" t="s">
        <v>34</v>
      </c>
      <c r="M846" t="s">
        <v>35</v>
      </c>
      <c r="N846">
        <v>50</v>
      </c>
      <c r="O846">
        <v>50</v>
      </c>
      <c r="P846">
        <v>0</v>
      </c>
      <c r="Q846">
        <v>0</v>
      </c>
      <c r="R846" t="s">
        <v>344</v>
      </c>
      <c r="S846">
        <v>0.5</v>
      </c>
      <c r="T846">
        <v>1</v>
      </c>
      <c r="U846">
        <v>0</v>
      </c>
      <c r="V846" t="s">
        <v>36</v>
      </c>
      <c r="W846">
        <v>1</v>
      </c>
      <c r="Y846" t="s">
        <v>35</v>
      </c>
      <c r="Z846">
        <v>50</v>
      </c>
      <c r="AA846">
        <v>50</v>
      </c>
    </row>
    <row r="847" spans="1:27" ht="15">
      <c r="A847" t="s">
        <v>60</v>
      </c>
      <c r="B847" t="s">
        <v>28</v>
      </c>
      <c r="C847">
        <v>46015</v>
      </c>
      <c r="D847">
        <v>0</v>
      </c>
      <c r="E847" t="s">
        <v>61</v>
      </c>
      <c r="F847" t="s">
        <v>62</v>
      </c>
      <c r="G847" t="s">
        <v>63</v>
      </c>
      <c r="H847" t="s">
        <v>64</v>
      </c>
      <c r="I847" t="s">
        <v>65</v>
      </c>
      <c r="J847">
        <v>12</v>
      </c>
      <c r="K847">
        <v>0.0163</v>
      </c>
      <c r="L847" t="s">
        <v>34</v>
      </c>
      <c r="M847" t="s">
        <v>66</v>
      </c>
      <c r="N847">
        <v>0</v>
      </c>
      <c r="O847">
        <v>0</v>
      </c>
      <c r="P847">
        <v>0</v>
      </c>
      <c r="Q847">
        <v>0</v>
      </c>
      <c r="R847" t="s">
        <v>344</v>
      </c>
      <c r="S847">
        <v>0.5</v>
      </c>
      <c r="T847">
        <v>1</v>
      </c>
      <c r="U847">
        <v>0</v>
      </c>
      <c r="V847" t="s">
        <v>84</v>
      </c>
      <c r="W847">
        <v>0</v>
      </c>
      <c r="Y847" t="s">
        <v>66</v>
      </c>
      <c r="Z847">
        <v>33.33</v>
      </c>
      <c r="AA847">
        <v>0</v>
      </c>
    </row>
    <row r="848" spans="1:27" ht="15">
      <c r="A848" t="s">
        <v>77</v>
      </c>
      <c r="B848" t="s">
        <v>28</v>
      </c>
      <c r="C848">
        <v>46015</v>
      </c>
      <c r="D848">
        <v>0</v>
      </c>
      <c r="E848" t="s">
        <v>78</v>
      </c>
      <c r="F848" t="s">
        <v>79</v>
      </c>
      <c r="G848" t="s">
        <v>63</v>
      </c>
      <c r="H848" t="s">
        <v>64</v>
      </c>
      <c r="I848" t="s">
        <v>65</v>
      </c>
      <c r="J848">
        <v>16</v>
      </c>
      <c r="K848">
        <v>0.0163</v>
      </c>
      <c r="L848" t="s">
        <v>34</v>
      </c>
      <c r="N848">
        <v>0</v>
      </c>
      <c r="O848">
        <v>0</v>
      </c>
      <c r="P848">
        <v>0</v>
      </c>
      <c r="Q848">
        <v>0</v>
      </c>
      <c r="R848" t="s">
        <v>344</v>
      </c>
      <c r="S848">
        <v>0.5</v>
      </c>
      <c r="T848">
        <v>1</v>
      </c>
      <c r="U848">
        <v>0</v>
      </c>
      <c r="V848" t="s">
        <v>80</v>
      </c>
      <c r="W848">
        <v>0</v>
      </c>
      <c r="Z848">
        <v>0</v>
      </c>
      <c r="AA848">
        <v>0</v>
      </c>
    </row>
    <row r="849" spans="1:27" ht="15">
      <c r="A849" t="s">
        <v>99</v>
      </c>
      <c r="B849" t="s">
        <v>28</v>
      </c>
      <c r="C849">
        <v>46015</v>
      </c>
      <c r="D849">
        <v>0.619937999999999</v>
      </c>
      <c r="E849" t="s">
        <v>100</v>
      </c>
      <c r="F849" t="s">
        <v>101</v>
      </c>
      <c r="G849" t="s">
        <v>63</v>
      </c>
      <c r="H849" t="s">
        <v>94</v>
      </c>
      <c r="I849" t="s">
        <v>95</v>
      </c>
      <c r="J849">
        <v>22</v>
      </c>
      <c r="K849">
        <v>0.0186</v>
      </c>
      <c r="L849" t="s">
        <v>34</v>
      </c>
      <c r="M849" t="s">
        <v>66</v>
      </c>
      <c r="N849">
        <v>33.33</v>
      </c>
      <c r="O849">
        <v>33.33</v>
      </c>
      <c r="P849">
        <v>0</v>
      </c>
      <c r="Q849">
        <v>0</v>
      </c>
      <c r="R849" t="s">
        <v>344</v>
      </c>
      <c r="S849">
        <v>0.5</v>
      </c>
      <c r="T849">
        <v>1</v>
      </c>
      <c r="U849">
        <v>0</v>
      </c>
      <c r="V849" t="s">
        <v>36</v>
      </c>
      <c r="W849">
        <v>1</v>
      </c>
      <c r="Y849" t="s">
        <v>66</v>
      </c>
      <c r="Z849">
        <v>33.33</v>
      </c>
      <c r="AA849">
        <v>33.33</v>
      </c>
    </row>
    <row r="850" spans="1:27" ht="15">
      <c r="A850" t="s">
        <v>108</v>
      </c>
      <c r="B850" t="s">
        <v>28</v>
      </c>
      <c r="C850">
        <v>46015</v>
      </c>
      <c r="D850">
        <v>0</v>
      </c>
      <c r="E850" t="s">
        <v>109</v>
      </c>
      <c r="F850" t="s">
        <v>110</v>
      </c>
      <c r="G850" t="s">
        <v>63</v>
      </c>
      <c r="H850" t="s">
        <v>94</v>
      </c>
      <c r="I850" t="s">
        <v>95</v>
      </c>
      <c r="J850">
        <v>25</v>
      </c>
      <c r="K850">
        <v>0.0186</v>
      </c>
      <c r="L850" t="s">
        <v>34</v>
      </c>
      <c r="M850" t="s">
        <v>66</v>
      </c>
      <c r="N850">
        <v>0</v>
      </c>
      <c r="O850">
        <v>0</v>
      </c>
      <c r="P850">
        <v>0</v>
      </c>
      <c r="Q850">
        <v>0</v>
      </c>
      <c r="R850" t="s">
        <v>344</v>
      </c>
      <c r="S850">
        <v>0.5</v>
      </c>
      <c r="T850">
        <v>1</v>
      </c>
      <c r="U850">
        <v>0</v>
      </c>
      <c r="V850" t="s">
        <v>84</v>
      </c>
      <c r="W850">
        <v>0</v>
      </c>
      <c r="Y850" t="s">
        <v>66</v>
      </c>
      <c r="Z850">
        <v>33.33</v>
      </c>
      <c r="AA850">
        <v>0</v>
      </c>
    </row>
    <row r="851" spans="1:27" ht="15">
      <c r="A851" t="s">
        <v>111</v>
      </c>
      <c r="B851" t="s">
        <v>28</v>
      </c>
      <c r="C851">
        <v>46015</v>
      </c>
      <c r="D851">
        <v>0.309968999999999</v>
      </c>
      <c r="E851" t="s">
        <v>112</v>
      </c>
      <c r="F851" t="s">
        <v>113</v>
      </c>
      <c r="G851" t="s">
        <v>63</v>
      </c>
      <c r="H851" t="s">
        <v>94</v>
      </c>
      <c r="I851" t="s">
        <v>95</v>
      </c>
      <c r="J851">
        <v>26</v>
      </c>
      <c r="K851">
        <v>0.0186</v>
      </c>
      <c r="L851" t="s">
        <v>34</v>
      </c>
      <c r="M851" t="s">
        <v>114</v>
      </c>
      <c r="N851">
        <v>16.665</v>
      </c>
      <c r="O851">
        <v>16.665</v>
      </c>
      <c r="P851">
        <v>0</v>
      </c>
      <c r="Q851">
        <v>0</v>
      </c>
      <c r="R851" t="s">
        <v>344</v>
      </c>
      <c r="S851">
        <v>0.5</v>
      </c>
      <c r="T851">
        <v>1</v>
      </c>
      <c r="U851">
        <v>0</v>
      </c>
      <c r="V851" t="s">
        <v>36</v>
      </c>
      <c r="W851">
        <v>1</v>
      </c>
      <c r="Y851" t="s">
        <v>114</v>
      </c>
      <c r="Z851">
        <v>16.665</v>
      </c>
      <c r="AA851">
        <v>16.665</v>
      </c>
    </row>
    <row r="852" spans="1:27" ht="15">
      <c r="A852" t="s">
        <v>115</v>
      </c>
      <c r="B852" t="s">
        <v>28</v>
      </c>
      <c r="C852">
        <v>46015</v>
      </c>
      <c r="D852">
        <v>0</v>
      </c>
      <c r="E852" t="s">
        <v>116</v>
      </c>
      <c r="F852" t="s">
        <v>117</v>
      </c>
      <c r="G852" t="s">
        <v>63</v>
      </c>
      <c r="H852" t="s">
        <v>118</v>
      </c>
      <c r="I852" t="s">
        <v>119</v>
      </c>
      <c r="J852">
        <v>27</v>
      </c>
      <c r="K852">
        <v>0.0217</v>
      </c>
      <c r="L852" t="s">
        <v>34</v>
      </c>
      <c r="M852" t="s">
        <v>35</v>
      </c>
      <c r="N852">
        <v>0</v>
      </c>
      <c r="O852">
        <v>0</v>
      </c>
      <c r="P852">
        <v>0</v>
      </c>
      <c r="Q852">
        <v>0</v>
      </c>
      <c r="R852" t="s">
        <v>344</v>
      </c>
      <c r="S852">
        <v>0.5</v>
      </c>
      <c r="T852">
        <v>1</v>
      </c>
      <c r="U852">
        <v>0</v>
      </c>
      <c r="V852" t="s">
        <v>80</v>
      </c>
      <c r="W852">
        <v>0</v>
      </c>
      <c r="Y852" t="s">
        <v>35</v>
      </c>
      <c r="Z852">
        <v>50</v>
      </c>
      <c r="AA852">
        <v>0</v>
      </c>
    </row>
    <row r="853" spans="1:27" ht="15">
      <c r="A853" t="s">
        <v>120</v>
      </c>
      <c r="B853" t="s">
        <v>28</v>
      </c>
      <c r="C853">
        <v>46015</v>
      </c>
      <c r="D853">
        <v>0</v>
      </c>
      <c r="E853" t="s">
        <v>121</v>
      </c>
      <c r="F853" t="s">
        <v>122</v>
      </c>
      <c r="G853" t="s">
        <v>63</v>
      </c>
      <c r="H853" t="s">
        <v>118</v>
      </c>
      <c r="I853" t="s">
        <v>119</v>
      </c>
      <c r="J853">
        <v>28</v>
      </c>
      <c r="K853">
        <v>0.0217</v>
      </c>
      <c r="L853" t="s">
        <v>34</v>
      </c>
      <c r="M853" t="s">
        <v>35</v>
      </c>
      <c r="N853">
        <v>0</v>
      </c>
      <c r="O853">
        <v>0</v>
      </c>
      <c r="P853">
        <v>0</v>
      </c>
      <c r="Q853">
        <v>0</v>
      </c>
      <c r="R853" t="s">
        <v>344</v>
      </c>
      <c r="S853">
        <v>0.5</v>
      </c>
      <c r="T853">
        <v>1</v>
      </c>
      <c r="U853">
        <v>0</v>
      </c>
      <c r="V853" t="s">
        <v>84</v>
      </c>
      <c r="W853">
        <v>0</v>
      </c>
      <c r="Y853" t="s">
        <v>35</v>
      </c>
      <c r="Z853">
        <v>50</v>
      </c>
      <c r="AA853">
        <v>0</v>
      </c>
    </row>
    <row r="854" spans="1:27" ht="15">
      <c r="A854" t="s">
        <v>123</v>
      </c>
      <c r="B854" t="s">
        <v>28</v>
      </c>
      <c r="C854">
        <v>46015</v>
      </c>
      <c r="D854">
        <v>1.085</v>
      </c>
      <c r="E854" t="s">
        <v>124</v>
      </c>
      <c r="F854" t="s">
        <v>125</v>
      </c>
      <c r="G854" t="s">
        <v>63</v>
      </c>
      <c r="H854" t="s">
        <v>118</v>
      </c>
      <c r="I854" t="s">
        <v>119</v>
      </c>
      <c r="J854">
        <v>29</v>
      </c>
      <c r="K854">
        <v>0.0217</v>
      </c>
      <c r="L854" t="s">
        <v>34</v>
      </c>
      <c r="M854" t="s">
        <v>35</v>
      </c>
      <c r="N854">
        <v>50</v>
      </c>
      <c r="O854">
        <v>50</v>
      </c>
      <c r="P854">
        <v>0</v>
      </c>
      <c r="Q854">
        <v>0</v>
      </c>
      <c r="R854" t="s">
        <v>344</v>
      </c>
      <c r="S854">
        <v>0.5</v>
      </c>
      <c r="T854">
        <v>1</v>
      </c>
      <c r="U854">
        <v>0</v>
      </c>
      <c r="V854" t="s">
        <v>36</v>
      </c>
      <c r="W854">
        <v>1</v>
      </c>
      <c r="Y854" t="s">
        <v>35</v>
      </c>
      <c r="Z854">
        <v>50</v>
      </c>
      <c r="AA854">
        <v>50</v>
      </c>
    </row>
    <row r="855" spans="1:27" ht="15">
      <c r="A855" t="s">
        <v>126</v>
      </c>
      <c r="B855" t="s">
        <v>28</v>
      </c>
      <c r="C855">
        <v>46015</v>
      </c>
      <c r="D855">
        <v>0</v>
      </c>
      <c r="E855" t="s">
        <v>127</v>
      </c>
      <c r="F855" t="s">
        <v>128</v>
      </c>
      <c r="G855" t="s">
        <v>63</v>
      </c>
      <c r="H855" t="s">
        <v>118</v>
      </c>
      <c r="I855" t="s">
        <v>119</v>
      </c>
      <c r="J855">
        <v>30</v>
      </c>
      <c r="K855">
        <v>0.0217</v>
      </c>
      <c r="L855" t="s">
        <v>34</v>
      </c>
      <c r="M855" t="s">
        <v>35</v>
      </c>
      <c r="N855">
        <v>0</v>
      </c>
      <c r="O855">
        <v>0</v>
      </c>
      <c r="P855">
        <v>0</v>
      </c>
      <c r="Q855">
        <v>0</v>
      </c>
      <c r="R855" t="s">
        <v>344</v>
      </c>
      <c r="S855">
        <v>0.5</v>
      </c>
      <c r="T855">
        <v>1</v>
      </c>
      <c r="U855">
        <v>0</v>
      </c>
      <c r="V855" t="s">
        <v>80</v>
      </c>
      <c r="W855">
        <v>0</v>
      </c>
      <c r="Y855" t="s">
        <v>35</v>
      </c>
      <c r="Z855">
        <v>50</v>
      </c>
      <c r="AA855">
        <v>0</v>
      </c>
    </row>
    <row r="856" spans="1:27" ht="15">
      <c r="A856" t="s">
        <v>129</v>
      </c>
      <c r="B856" t="s">
        <v>28</v>
      </c>
      <c r="C856">
        <v>46015</v>
      </c>
      <c r="D856">
        <v>1.085</v>
      </c>
      <c r="E856" t="s">
        <v>130</v>
      </c>
      <c r="F856" t="s">
        <v>131</v>
      </c>
      <c r="G856" t="s">
        <v>63</v>
      </c>
      <c r="H856" t="s">
        <v>118</v>
      </c>
      <c r="I856" t="s">
        <v>119</v>
      </c>
      <c r="J856">
        <v>31</v>
      </c>
      <c r="K856">
        <v>0.0217</v>
      </c>
      <c r="L856" t="s">
        <v>34</v>
      </c>
      <c r="M856" t="s">
        <v>35</v>
      </c>
      <c r="N856">
        <v>50</v>
      </c>
      <c r="O856">
        <v>50</v>
      </c>
      <c r="P856">
        <v>0</v>
      </c>
      <c r="Q856">
        <v>0</v>
      </c>
      <c r="R856" t="s">
        <v>344</v>
      </c>
      <c r="S856">
        <v>0.5</v>
      </c>
      <c r="T856">
        <v>1</v>
      </c>
      <c r="U856">
        <v>0</v>
      </c>
      <c r="V856" t="s">
        <v>36</v>
      </c>
      <c r="W856">
        <v>1</v>
      </c>
      <c r="Y856" t="s">
        <v>35</v>
      </c>
      <c r="Z856">
        <v>50</v>
      </c>
      <c r="AA856">
        <v>50</v>
      </c>
    </row>
    <row r="857" spans="1:27" ht="15">
      <c r="A857" t="s">
        <v>159</v>
      </c>
      <c r="B857" t="s">
        <v>28</v>
      </c>
      <c r="C857">
        <v>46015</v>
      </c>
      <c r="D857">
        <v>1.109889</v>
      </c>
      <c r="E857" t="s">
        <v>160</v>
      </c>
      <c r="F857" t="s">
        <v>161</v>
      </c>
      <c r="G857" t="s">
        <v>162</v>
      </c>
      <c r="I857" t="s">
        <v>163</v>
      </c>
      <c r="J857">
        <v>1</v>
      </c>
      <c r="K857">
        <v>0.0333</v>
      </c>
      <c r="L857" t="s">
        <v>34</v>
      </c>
      <c r="M857" t="s">
        <v>164</v>
      </c>
      <c r="N857">
        <v>33.33</v>
      </c>
      <c r="O857">
        <v>33.33</v>
      </c>
      <c r="P857">
        <v>0</v>
      </c>
      <c r="Q857">
        <v>0</v>
      </c>
      <c r="R857" t="s">
        <v>344</v>
      </c>
      <c r="S857">
        <v>0.5</v>
      </c>
      <c r="T857">
        <v>1</v>
      </c>
      <c r="U857">
        <v>0</v>
      </c>
      <c r="W857">
        <v>0</v>
      </c>
      <c r="X857">
        <v>33.33</v>
      </c>
      <c r="Z857">
        <v>0</v>
      </c>
      <c r="AA857">
        <v>33.33</v>
      </c>
    </row>
    <row r="858" spans="1:27" ht="15">
      <c r="A858" t="s">
        <v>165</v>
      </c>
      <c r="B858" t="s">
        <v>28</v>
      </c>
      <c r="C858">
        <v>46015</v>
      </c>
      <c r="D858">
        <v>0</v>
      </c>
      <c r="E858" t="s">
        <v>166</v>
      </c>
      <c r="F858" t="s">
        <v>167</v>
      </c>
      <c r="G858" t="s">
        <v>162</v>
      </c>
      <c r="I858" t="s">
        <v>163</v>
      </c>
      <c r="J858">
        <v>2</v>
      </c>
      <c r="K858">
        <v>0.0333</v>
      </c>
      <c r="L858" t="s">
        <v>34</v>
      </c>
      <c r="M858" t="s">
        <v>164</v>
      </c>
      <c r="N858">
        <v>0</v>
      </c>
      <c r="O858">
        <v>0</v>
      </c>
      <c r="P858">
        <v>0</v>
      </c>
      <c r="Q858">
        <v>0</v>
      </c>
      <c r="R858" t="s">
        <v>344</v>
      </c>
      <c r="S858">
        <v>0.5</v>
      </c>
      <c r="T858">
        <v>1</v>
      </c>
      <c r="U858">
        <v>0</v>
      </c>
      <c r="W858">
        <v>0</v>
      </c>
      <c r="X858">
        <v>0</v>
      </c>
      <c r="Z858">
        <v>0</v>
      </c>
      <c r="AA858">
        <v>0</v>
      </c>
    </row>
    <row r="859" spans="1:27" ht="15">
      <c r="A859" t="s">
        <v>168</v>
      </c>
      <c r="B859" t="s">
        <v>28</v>
      </c>
      <c r="C859">
        <v>46015</v>
      </c>
      <c r="D859">
        <v>1.109889</v>
      </c>
      <c r="E859" t="s">
        <v>169</v>
      </c>
      <c r="F859" t="s">
        <v>170</v>
      </c>
      <c r="G859" t="s">
        <v>162</v>
      </c>
      <c r="I859" t="s">
        <v>163</v>
      </c>
      <c r="J859">
        <v>3</v>
      </c>
      <c r="K859">
        <v>0.0333</v>
      </c>
      <c r="L859" t="s">
        <v>34</v>
      </c>
      <c r="M859" t="s">
        <v>164</v>
      </c>
      <c r="N859">
        <v>33.33</v>
      </c>
      <c r="O859">
        <v>33.33</v>
      </c>
      <c r="P859">
        <v>0</v>
      </c>
      <c r="Q859">
        <v>0</v>
      </c>
      <c r="R859" t="s">
        <v>344</v>
      </c>
      <c r="S859">
        <v>0.5</v>
      </c>
      <c r="T859">
        <v>1</v>
      </c>
      <c r="U859">
        <v>0</v>
      </c>
      <c r="W859">
        <v>0</v>
      </c>
      <c r="X859">
        <v>33.33</v>
      </c>
      <c r="Z859">
        <v>0</v>
      </c>
      <c r="AA859">
        <v>33.33</v>
      </c>
    </row>
  </sheetData>
  <sheetProtection/>
  <autoFilter ref="A1:AA859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3.00390625" style="0" bestFit="1" customWidth="1"/>
    <col min="2" max="2" width="23.140625" style="0" customWidth="1"/>
    <col min="3" max="3" width="31.140625" style="0" bestFit="1" customWidth="1"/>
    <col min="4" max="4" width="31.28125" style="0" bestFit="1" customWidth="1"/>
    <col min="5" max="5" width="23.00390625" style="0" bestFit="1" customWidth="1"/>
    <col min="6" max="6" width="30.8515625" style="0" bestFit="1" customWidth="1"/>
    <col min="7" max="7" width="36.28125" style="0" bestFit="1" customWidth="1"/>
    <col min="8" max="8" width="26.28125" style="0" bestFit="1" customWidth="1"/>
    <col min="9" max="9" width="30.28125" style="0" bestFit="1" customWidth="1"/>
  </cols>
  <sheetData>
    <row r="3" spans="1:9" ht="15">
      <c r="A3" s="44"/>
      <c r="B3" s="45" t="s">
        <v>1085</v>
      </c>
      <c r="C3" s="46"/>
      <c r="D3" s="46"/>
      <c r="E3" s="46"/>
      <c r="F3" s="46"/>
      <c r="G3" s="46"/>
      <c r="H3" s="46"/>
      <c r="I3" s="47"/>
    </row>
    <row r="4" spans="1:9" ht="15">
      <c r="A4" s="45" t="s">
        <v>1080</v>
      </c>
      <c r="B4" s="44" t="s">
        <v>1086</v>
      </c>
      <c r="C4" s="48" t="s">
        <v>1096</v>
      </c>
      <c r="D4" s="48" t="s">
        <v>1097</v>
      </c>
      <c r="E4" s="48" t="s">
        <v>1098</v>
      </c>
      <c r="F4" s="48" t="s">
        <v>1099</v>
      </c>
      <c r="G4" s="48" t="s">
        <v>1100</v>
      </c>
      <c r="H4" s="48" t="s">
        <v>1101</v>
      </c>
      <c r="I4" s="49" t="s">
        <v>1102</v>
      </c>
    </row>
    <row r="5" spans="1:9" ht="15">
      <c r="A5" s="44" t="s">
        <v>1045</v>
      </c>
      <c r="B5" s="52">
        <v>53.440949999999994</v>
      </c>
      <c r="C5" s="53">
        <v>70.07183908045975</v>
      </c>
      <c r="D5" s="53">
        <v>59.615432</v>
      </c>
      <c r="E5" s="53">
        <v>72.88801064192907</v>
      </c>
      <c r="F5" s="53">
        <v>72.43352379509572</v>
      </c>
      <c r="G5" s="53">
        <v>27.124999999999996</v>
      </c>
      <c r="H5" s="53">
        <v>41.35241903015018</v>
      </c>
      <c r="I5" s="54">
        <v>2.7756410256410255</v>
      </c>
    </row>
    <row r="6" spans="1:9" ht="15">
      <c r="A6" s="50" t="s">
        <v>1044</v>
      </c>
      <c r="B6" s="55">
        <v>84.29162399999998</v>
      </c>
      <c r="C6" s="4">
        <v>88.8</v>
      </c>
      <c r="D6" s="4">
        <v>79.79094007112538</v>
      </c>
      <c r="E6" s="4">
        <v>92.96968849326534</v>
      </c>
      <c r="F6" s="4">
        <v>93.69790492615903</v>
      </c>
      <c r="G6" s="4">
        <v>24.06183402263823</v>
      </c>
      <c r="H6" s="4">
        <v>64.38803405305892</v>
      </c>
      <c r="I6" s="56">
        <v>6.928873922738215</v>
      </c>
    </row>
    <row r="7" spans="1:9" ht="15">
      <c r="A7" s="50" t="s">
        <v>1081</v>
      </c>
      <c r="B7" s="55">
        <v>31.966335</v>
      </c>
      <c r="C7" s="4">
        <v>60</v>
      </c>
      <c r="D7" s="4">
        <v>33.36</v>
      </c>
      <c r="E7" s="4">
        <v>61.93090473280609</v>
      </c>
      <c r="F7" s="4">
        <v>60.05858573204295</v>
      </c>
      <c r="G7" s="4">
        <v>20.865384615384613</v>
      </c>
      <c r="H7" s="4">
        <v>42.1875</v>
      </c>
      <c r="I7" s="56">
        <v>0</v>
      </c>
    </row>
    <row r="8" spans="1:9" ht="15">
      <c r="A8" s="50" t="s">
        <v>1043</v>
      </c>
      <c r="B8" s="55">
        <v>96.57</v>
      </c>
      <c r="C8" s="4">
        <v>99.7222222222222</v>
      </c>
      <c r="D8" s="4">
        <v>76.66077132886244</v>
      </c>
      <c r="E8" s="4">
        <v>95.30913705513964</v>
      </c>
      <c r="F8" s="4">
        <v>93.19799424950347</v>
      </c>
      <c r="G8" s="4">
        <v>62.54947572891207</v>
      </c>
      <c r="H8" s="4">
        <v>86.34874100505711</v>
      </c>
      <c r="I8" s="56">
        <v>72.7455005969618</v>
      </c>
    </row>
    <row r="9" spans="1:9" ht="15">
      <c r="A9" s="61" t="s">
        <v>1084</v>
      </c>
      <c r="B9" s="62">
        <v>11.098889999999999</v>
      </c>
      <c r="C9" s="63">
        <v>40</v>
      </c>
      <c r="D9" s="63">
        <v>16.68</v>
      </c>
      <c r="E9" s="63">
        <v>25.074415384615385</v>
      </c>
      <c r="F9" s="63">
        <v>14.306261538461515</v>
      </c>
      <c r="G9" s="63">
        <v>16.69230769230769</v>
      </c>
      <c r="H9" s="63">
        <v>8.332499999999921</v>
      </c>
      <c r="I9" s="6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A30"/>
  <sheetViews>
    <sheetView zoomScalePageLayoutView="0" workbookViewId="0" topLeftCell="A6">
      <pane xSplit="5" ySplit="13" topLeftCell="J19" activePane="bottomRight" state="frozen"/>
      <selection pane="topLeft" activeCell="A6" sqref="A6"/>
      <selection pane="topRight" activeCell="F6" sqref="F6"/>
      <selection pane="bottomLeft" activeCell="A19" sqref="A19"/>
      <selection pane="bottomRight" activeCell="N27" sqref="N27:N29"/>
    </sheetView>
  </sheetViews>
  <sheetFormatPr defaultColWidth="9.140625" defaultRowHeight="15"/>
  <cols>
    <col min="1" max="1" width="37.421875" style="0" customWidth="1"/>
    <col min="2" max="2" width="16.28125" style="0" customWidth="1"/>
    <col min="3" max="3" width="5.28125" style="0" customWidth="1"/>
    <col min="4" max="4" width="25.140625" style="0" bestFit="1" customWidth="1"/>
    <col min="5" max="5" width="12.140625" style="0" customWidth="1"/>
    <col min="6" max="6" width="17.57421875" style="0" customWidth="1"/>
    <col min="7" max="7" width="15.8515625" style="0" customWidth="1"/>
    <col min="8" max="8" width="13.421875" style="0" customWidth="1"/>
    <col min="9" max="9" width="15.7109375" style="0" customWidth="1"/>
    <col min="10" max="10" width="20.140625" style="0" customWidth="1"/>
    <col min="11" max="11" width="18.57421875" style="0" customWidth="1"/>
    <col min="12" max="12" width="13.7109375" style="0" customWidth="1"/>
    <col min="13" max="13" width="10.7109375" style="0" customWidth="1"/>
    <col min="14" max="14" width="21.57421875" style="0" customWidth="1"/>
    <col min="15" max="15" width="12.140625" style="0" customWidth="1"/>
    <col min="16" max="16" width="13.8515625" style="0" customWidth="1"/>
    <col min="17" max="17" width="17.00390625" style="0" customWidth="1"/>
    <col min="18" max="18" width="11.8515625" style="0" customWidth="1"/>
    <col min="19" max="19" width="14.28125" style="0" customWidth="1"/>
    <col min="20" max="20" width="13.7109375" style="0" customWidth="1"/>
    <col min="21" max="21" width="11.140625" style="0" customWidth="1"/>
    <col min="22" max="22" width="12.7109375" style="0" customWidth="1"/>
    <col min="23" max="23" width="13.7109375" style="0" customWidth="1"/>
    <col min="24" max="24" width="5.00390625" style="0" customWidth="1"/>
    <col min="25" max="25" width="9.8515625" style="0" customWidth="1"/>
    <col min="26" max="26" width="10.28125" style="0" customWidth="1"/>
    <col min="27" max="27" width="15.28125" style="0" customWidth="1"/>
    <col min="28" max="28" width="18.00390625" style="0" customWidth="1"/>
    <col min="29" max="29" width="12.57421875" style="0" customWidth="1"/>
    <col min="30" max="30" width="10.00390625" style="0" customWidth="1"/>
    <col min="31" max="31" width="6.57421875" style="0" customWidth="1"/>
    <col min="32" max="32" width="20.140625" style="0" bestFit="1" customWidth="1"/>
    <col min="33" max="33" width="14.28125" style="0" customWidth="1"/>
    <col min="34" max="34" width="18.421875" style="0" customWidth="1"/>
    <col min="35" max="35" width="20.140625" style="0" customWidth="1"/>
    <col min="36" max="36" width="9.28125" style="0" customWidth="1"/>
    <col min="37" max="37" width="11.140625" style="0" customWidth="1"/>
    <col min="38" max="38" width="5.421875" style="0" customWidth="1"/>
    <col min="39" max="39" width="10.421875" style="0" customWidth="1"/>
    <col min="40" max="40" width="8.140625" style="0" customWidth="1"/>
    <col min="41" max="41" width="23.28125" style="0" customWidth="1"/>
    <col min="42" max="42" width="10.7109375" style="0" customWidth="1"/>
    <col min="43" max="43" width="16.28125" style="0" customWidth="1"/>
    <col min="44" max="44" width="13.7109375" style="0" customWidth="1"/>
    <col min="45" max="45" width="30.140625" style="0" customWidth="1"/>
    <col min="46" max="46" width="13.8515625" style="0" customWidth="1"/>
    <col min="47" max="47" width="14.28125" style="0" customWidth="1"/>
    <col min="48" max="48" width="16.7109375" style="0" customWidth="1"/>
    <col min="49" max="49" width="7.421875" style="0" customWidth="1"/>
    <col min="50" max="50" width="17.57421875" style="0" customWidth="1"/>
    <col min="51" max="51" width="12.28125" style="0" customWidth="1"/>
    <col min="52" max="52" width="11.28125" style="0" customWidth="1"/>
    <col min="53" max="53" width="15.421875" style="0" customWidth="1"/>
  </cols>
  <sheetData>
    <row r="3" spans="1:53" ht="15">
      <c r="A3" s="1" t="s">
        <v>1041</v>
      </c>
      <c r="B3" s="1" t="s">
        <v>1042</v>
      </c>
      <c r="BA3" s="24"/>
    </row>
    <row r="4" spans="2:53" ht="15">
      <c r="B4" t="s">
        <v>162</v>
      </c>
      <c r="F4" t="s">
        <v>1056</v>
      </c>
      <c r="G4" t="s">
        <v>31</v>
      </c>
      <c r="Q4" t="s">
        <v>1057</v>
      </c>
      <c r="R4" t="s">
        <v>63</v>
      </c>
      <c r="AY4" t="s">
        <v>1055</v>
      </c>
      <c r="AZ4" t="s">
        <v>1040</v>
      </c>
      <c r="BA4" s="24" t="s">
        <v>1080</v>
      </c>
    </row>
    <row r="5" spans="2:53" ht="15">
      <c r="B5" t="s">
        <v>1058</v>
      </c>
      <c r="E5" t="s">
        <v>1064</v>
      </c>
      <c r="G5" t="s">
        <v>32</v>
      </c>
      <c r="L5" t="s">
        <v>1065</v>
      </c>
      <c r="M5" t="s">
        <v>221</v>
      </c>
      <c r="P5" t="s">
        <v>1061</v>
      </c>
      <c r="R5" t="s">
        <v>64</v>
      </c>
      <c r="Z5" t="s">
        <v>1059</v>
      </c>
      <c r="AA5" t="s">
        <v>94</v>
      </c>
      <c r="AH5" t="s">
        <v>1060</v>
      </c>
      <c r="AI5" t="s">
        <v>118</v>
      </c>
      <c r="AO5" t="s">
        <v>1063</v>
      </c>
      <c r="AP5" t="s">
        <v>221</v>
      </c>
      <c r="AT5" t="s">
        <v>1061</v>
      </c>
      <c r="AU5" t="s">
        <v>151</v>
      </c>
      <c r="AX5" t="s">
        <v>1062</v>
      </c>
      <c r="BA5" s="24"/>
    </row>
    <row r="6" spans="1:53" ht="15">
      <c r="A6" s="1" t="s">
        <v>1039</v>
      </c>
      <c r="B6" t="s">
        <v>170</v>
      </c>
      <c r="C6" t="s">
        <v>161</v>
      </c>
      <c r="D6" t="s">
        <v>167</v>
      </c>
      <c r="G6" t="s">
        <v>42</v>
      </c>
      <c r="H6" t="s">
        <v>39</v>
      </c>
      <c r="I6" t="s">
        <v>48</v>
      </c>
      <c r="J6" t="s">
        <v>30</v>
      </c>
      <c r="K6" t="s">
        <v>45</v>
      </c>
      <c r="M6" t="s">
        <v>59</v>
      </c>
      <c r="N6" t="s">
        <v>56</v>
      </c>
      <c r="O6" t="s">
        <v>51</v>
      </c>
      <c r="R6" t="s">
        <v>83</v>
      </c>
      <c r="S6" t="s">
        <v>90</v>
      </c>
      <c r="T6" t="s">
        <v>87</v>
      </c>
      <c r="U6" t="s">
        <v>76</v>
      </c>
      <c r="V6" t="s">
        <v>62</v>
      </c>
      <c r="W6" t="s">
        <v>79</v>
      </c>
      <c r="X6" t="s">
        <v>72</v>
      </c>
      <c r="Y6" t="s">
        <v>69</v>
      </c>
      <c r="AA6" t="s">
        <v>101</v>
      </c>
      <c r="AB6" t="s">
        <v>93</v>
      </c>
      <c r="AC6" t="s">
        <v>104</v>
      </c>
      <c r="AD6" t="s">
        <v>98</v>
      </c>
      <c r="AE6" t="s">
        <v>107</v>
      </c>
      <c r="AF6" t="s">
        <v>110</v>
      </c>
      <c r="AG6" t="s">
        <v>113</v>
      </c>
      <c r="AI6" t="s">
        <v>128</v>
      </c>
      <c r="AJ6" t="s">
        <v>131</v>
      </c>
      <c r="AK6" t="s">
        <v>122</v>
      </c>
      <c r="AL6" t="s">
        <v>117</v>
      </c>
      <c r="AM6" t="s">
        <v>125</v>
      </c>
      <c r="AN6" t="s">
        <v>134</v>
      </c>
      <c r="AP6" t="s">
        <v>137</v>
      </c>
      <c r="AQ6" t="s">
        <v>147</v>
      </c>
      <c r="AR6" t="s">
        <v>141</v>
      </c>
      <c r="AS6" t="s">
        <v>144</v>
      </c>
      <c r="AU6" t="s">
        <v>158</v>
      </c>
      <c r="AV6" t="s">
        <v>155</v>
      </c>
      <c r="AW6" t="s">
        <v>150</v>
      </c>
      <c r="BA6" s="25"/>
    </row>
    <row r="7" spans="1:53" ht="15">
      <c r="A7" s="2" t="s">
        <v>629</v>
      </c>
      <c r="B7" s="4">
        <v>0</v>
      </c>
      <c r="C7" s="4">
        <v>1.109889</v>
      </c>
      <c r="D7" s="4">
        <v>3.0636</v>
      </c>
      <c r="E7" s="4">
        <v>4.173489</v>
      </c>
      <c r="F7" s="4">
        <v>4.173489</v>
      </c>
      <c r="G7" s="4">
        <v>1.25</v>
      </c>
      <c r="H7" s="4">
        <v>1.25</v>
      </c>
      <c r="I7" s="4">
        <v>0</v>
      </c>
      <c r="J7" s="4">
        <v>1.25</v>
      </c>
      <c r="K7" s="4">
        <v>1.25</v>
      </c>
      <c r="L7" s="4">
        <v>5</v>
      </c>
      <c r="M7" s="4">
        <v>2.085</v>
      </c>
      <c r="N7" s="4">
        <v>1.39</v>
      </c>
      <c r="O7" s="4">
        <v>0</v>
      </c>
      <c r="P7" s="4">
        <v>3.4749999999999996</v>
      </c>
      <c r="Q7" s="4">
        <v>8.475</v>
      </c>
      <c r="R7" s="4">
        <v>0.974191588785046</v>
      </c>
      <c r="S7" s="4">
        <v>0.543279</v>
      </c>
      <c r="T7" s="4">
        <v>1.2225</v>
      </c>
      <c r="U7" s="4">
        <v>1.16423130841121</v>
      </c>
      <c r="V7" s="4">
        <v>1.2225</v>
      </c>
      <c r="W7" s="4">
        <v>1.2225</v>
      </c>
      <c r="X7" s="4">
        <v>1.2225</v>
      </c>
      <c r="Y7" s="4">
        <v>1.2225</v>
      </c>
      <c r="Z7" s="4">
        <v>8.794201897196256</v>
      </c>
      <c r="AA7" s="4">
        <v>1.39268224299065</v>
      </c>
      <c r="AB7" s="4">
        <v>1.11165420560747</v>
      </c>
      <c r="AC7" s="4">
        <v>1.39485514018691</v>
      </c>
      <c r="AD7" s="4">
        <v>1.39499999999999</v>
      </c>
      <c r="AE7" s="4">
        <v>1.39326168224299</v>
      </c>
      <c r="AF7" s="4">
        <v>1.11369912210694</v>
      </c>
      <c r="AG7" s="4">
        <v>1.30417289719626</v>
      </c>
      <c r="AH7" s="4">
        <v>9.10532529033121</v>
      </c>
      <c r="AI7" s="4">
        <v>0</v>
      </c>
      <c r="AJ7" s="4">
        <v>0</v>
      </c>
      <c r="AK7" s="4">
        <v>0</v>
      </c>
      <c r="AL7" s="4">
        <v>0</v>
      </c>
      <c r="AM7" s="4">
        <v>1.085</v>
      </c>
      <c r="AN7" s="4">
        <v>1.085</v>
      </c>
      <c r="AO7" s="4">
        <v>2.17</v>
      </c>
      <c r="AP7" s="4">
        <v>2.03125</v>
      </c>
      <c r="AQ7" s="4">
        <v>0</v>
      </c>
      <c r="AR7" s="4">
        <v>2.4375</v>
      </c>
      <c r="AS7" s="4">
        <v>2.4375</v>
      </c>
      <c r="AT7" s="4">
        <v>6.90625</v>
      </c>
      <c r="AU7" s="4">
        <v>0</v>
      </c>
      <c r="AV7" s="4">
        <v>0</v>
      </c>
      <c r="AW7" s="4">
        <v>0</v>
      </c>
      <c r="AX7" s="4">
        <v>0</v>
      </c>
      <c r="AY7" s="4">
        <v>26.97577718752747</v>
      </c>
      <c r="AZ7" s="4">
        <v>39.62426618752746</v>
      </c>
      <c r="BA7" t="s">
        <v>1081</v>
      </c>
    </row>
    <row r="8" spans="1:53" ht="15">
      <c r="A8" s="2" t="s">
        <v>670</v>
      </c>
      <c r="B8" s="4">
        <v>2.219778</v>
      </c>
      <c r="C8" s="4">
        <v>2.219778</v>
      </c>
      <c r="D8" s="4">
        <v>2.2644</v>
      </c>
      <c r="E8" s="4">
        <v>6.703956</v>
      </c>
      <c r="F8" s="4">
        <v>6.703956</v>
      </c>
      <c r="G8" s="4">
        <v>1.25</v>
      </c>
      <c r="H8" s="4">
        <v>2.5</v>
      </c>
      <c r="I8" s="4">
        <v>0</v>
      </c>
      <c r="J8" s="4">
        <v>2.5</v>
      </c>
      <c r="K8" s="4">
        <v>2.5</v>
      </c>
      <c r="L8" s="4">
        <v>8.75</v>
      </c>
      <c r="M8" s="4">
        <v>2.085</v>
      </c>
      <c r="N8" s="4">
        <v>4.17</v>
      </c>
      <c r="O8" s="4">
        <v>4.17</v>
      </c>
      <c r="P8" s="4">
        <v>10.425</v>
      </c>
      <c r="Q8" s="4">
        <v>19.175</v>
      </c>
      <c r="R8" s="4">
        <v>1.39781611410948</v>
      </c>
      <c r="S8" s="4">
        <v>1.39781611410948</v>
      </c>
      <c r="T8" s="4">
        <v>1.20349171164225</v>
      </c>
      <c r="U8" s="4">
        <v>0.940281900539707</v>
      </c>
      <c r="V8" s="4">
        <v>1.39781611410948</v>
      </c>
      <c r="W8" s="4">
        <v>1.04718388589051</v>
      </c>
      <c r="X8" s="4">
        <v>1.60910659213569</v>
      </c>
      <c r="Y8" s="4">
        <v>1.63</v>
      </c>
      <c r="Z8" s="4">
        <v>10.623512432536597</v>
      </c>
      <c r="AA8" s="4">
        <v>1.85999999999999</v>
      </c>
      <c r="AB8" s="4">
        <v>1.85999999999999</v>
      </c>
      <c r="AC8" s="4">
        <v>1.85999999999999</v>
      </c>
      <c r="AD8" s="4">
        <v>1.85999999999999</v>
      </c>
      <c r="AE8" s="4">
        <v>1.81357170393215</v>
      </c>
      <c r="AF8" s="4">
        <v>0</v>
      </c>
      <c r="AG8" s="4">
        <v>1.58232652274479</v>
      </c>
      <c r="AH8" s="4">
        <v>10.8358982266769</v>
      </c>
      <c r="AI8" s="4">
        <v>0</v>
      </c>
      <c r="AJ8" s="4">
        <v>1.085</v>
      </c>
      <c r="AK8" s="4">
        <v>1.085</v>
      </c>
      <c r="AL8" s="4">
        <v>0</v>
      </c>
      <c r="AM8" s="4">
        <v>1.2560736314572</v>
      </c>
      <c r="AN8" s="4">
        <v>1.085</v>
      </c>
      <c r="AO8" s="4">
        <v>4.5110736314572</v>
      </c>
      <c r="AP8" s="4">
        <v>2.03494318181818</v>
      </c>
      <c r="AQ8" s="4">
        <v>0</v>
      </c>
      <c r="AR8" s="4">
        <v>2.54963377023901</v>
      </c>
      <c r="AS8" s="4">
        <v>2.69590882806476</v>
      </c>
      <c r="AT8" s="4">
        <v>7.28048578012195</v>
      </c>
      <c r="AU8" s="4">
        <v>0</v>
      </c>
      <c r="AV8" s="4">
        <v>0</v>
      </c>
      <c r="AW8" s="4">
        <v>2.1996366615266</v>
      </c>
      <c r="AX8" s="4">
        <v>2.1996366615266</v>
      </c>
      <c r="AY8" s="4">
        <v>35.450606732319244</v>
      </c>
      <c r="AZ8" s="4">
        <v>61.32956273231926</v>
      </c>
      <c r="BA8" t="s">
        <v>1044</v>
      </c>
    </row>
    <row r="9" spans="1:53" ht="15">
      <c r="A9" s="2" t="s">
        <v>28</v>
      </c>
      <c r="B9" s="4">
        <v>1.109889</v>
      </c>
      <c r="C9" s="4">
        <v>1.109889</v>
      </c>
      <c r="D9" s="4">
        <v>0</v>
      </c>
      <c r="E9" s="4">
        <v>2.219778</v>
      </c>
      <c r="F9" s="4">
        <v>2.219778</v>
      </c>
      <c r="G9" s="4">
        <v>1.25</v>
      </c>
      <c r="H9" s="4">
        <v>2.5</v>
      </c>
      <c r="I9" s="4">
        <v>1.25</v>
      </c>
      <c r="J9" s="4">
        <v>2.5</v>
      </c>
      <c r="K9" s="4">
        <v>2.5</v>
      </c>
      <c r="L9" s="4">
        <v>10</v>
      </c>
      <c r="M9" s="4">
        <v>2.085</v>
      </c>
      <c r="N9" s="4">
        <v>0</v>
      </c>
      <c r="O9" s="4">
        <v>2.78</v>
      </c>
      <c r="P9" s="4">
        <v>4.865</v>
      </c>
      <c r="Q9" s="4">
        <v>14.865</v>
      </c>
      <c r="R9" s="4">
        <v>1.2225</v>
      </c>
      <c r="S9" s="4">
        <v>1.2225</v>
      </c>
      <c r="T9" s="4">
        <v>1.2225</v>
      </c>
      <c r="U9" s="4">
        <v>1.2225</v>
      </c>
      <c r="V9" s="4">
        <v>0</v>
      </c>
      <c r="W9" s="4">
        <v>0</v>
      </c>
      <c r="X9" s="4">
        <v>1.19533333333333</v>
      </c>
      <c r="Y9" s="4">
        <v>1.2225</v>
      </c>
      <c r="Z9" s="4">
        <v>7.307833333333329</v>
      </c>
      <c r="AA9" s="4">
        <v>0.619937999999999</v>
      </c>
      <c r="AB9" s="4">
        <v>1.39499999999999</v>
      </c>
      <c r="AC9" s="4">
        <v>1.39499999999999</v>
      </c>
      <c r="AD9" s="4">
        <v>1.39499999999999</v>
      </c>
      <c r="AE9" s="4">
        <v>1.39499999999999</v>
      </c>
      <c r="AF9" s="4">
        <v>0</v>
      </c>
      <c r="AG9" s="4">
        <v>0.309968999999999</v>
      </c>
      <c r="AH9" s="4">
        <v>6.5099069999999575</v>
      </c>
      <c r="AI9" s="4">
        <v>0</v>
      </c>
      <c r="AJ9" s="4">
        <v>1.085</v>
      </c>
      <c r="AK9" s="4">
        <v>0</v>
      </c>
      <c r="AL9" s="4">
        <v>0</v>
      </c>
      <c r="AM9" s="4">
        <v>1.085</v>
      </c>
      <c r="AN9" s="4">
        <v>1.085</v>
      </c>
      <c r="AO9" s="4">
        <v>3.255</v>
      </c>
      <c r="AP9" s="4">
        <v>1.625</v>
      </c>
      <c r="AQ9" s="4">
        <v>0</v>
      </c>
      <c r="AR9" s="4">
        <v>2.4375</v>
      </c>
      <c r="AS9" s="4">
        <v>0</v>
      </c>
      <c r="AT9" s="4">
        <v>4.0625</v>
      </c>
      <c r="AU9" s="4">
        <v>0</v>
      </c>
      <c r="AV9" s="4">
        <v>0</v>
      </c>
      <c r="AW9" s="4">
        <v>0</v>
      </c>
      <c r="AX9" s="4">
        <v>0</v>
      </c>
      <c r="AY9" s="4">
        <v>21.135240333333293</v>
      </c>
      <c r="AZ9" s="4">
        <v>38.220018333333286</v>
      </c>
      <c r="BA9" t="s">
        <v>1081</v>
      </c>
    </row>
    <row r="10" spans="1:53" ht="15">
      <c r="A10" s="2" t="s">
        <v>213</v>
      </c>
      <c r="B10" s="4">
        <v>3.33</v>
      </c>
      <c r="C10" s="4">
        <v>3.33</v>
      </c>
      <c r="D10" s="4">
        <v>2.8971</v>
      </c>
      <c r="E10" s="4">
        <v>9.5571</v>
      </c>
      <c r="F10" s="4">
        <v>9.5571</v>
      </c>
      <c r="G10" s="4">
        <v>2.5</v>
      </c>
      <c r="H10" s="4">
        <v>2.5</v>
      </c>
      <c r="I10" s="4">
        <v>1.25</v>
      </c>
      <c r="J10" s="4">
        <v>2.5</v>
      </c>
      <c r="K10" s="4">
        <v>2.5</v>
      </c>
      <c r="L10" s="4">
        <v>11.25</v>
      </c>
      <c r="M10" s="4">
        <v>4.17</v>
      </c>
      <c r="N10" s="4">
        <v>0.6949305</v>
      </c>
      <c r="O10" s="4">
        <v>3.475</v>
      </c>
      <c r="P10" s="4">
        <v>8.3399305</v>
      </c>
      <c r="Q10" s="4">
        <v>19.5899305</v>
      </c>
      <c r="R10" s="4">
        <v>1.62377141080847</v>
      </c>
      <c r="S10" s="4">
        <v>1.62999999999999</v>
      </c>
      <c r="T10" s="4">
        <v>1.62999999999999</v>
      </c>
      <c r="U10" s="4">
        <v>1.35863297945677</v>
      </c>
      <c r="V10" s="4">
        <v>1.53241432368163</v>
      </c>
      <c r="W10" s="4">
        <v>1.61814525024127</v>
      </c>
      <c r="X10" s="4">
        <v>1.62837067420377</v>
      </c>
      <c r="Y10" s="4">
        <v>1.62999999999999</v>
      </c>
      <c r="Z10" s="4">
        <v>12.65133463839188</v>
      </c>
      <c r="AA10" s="4">
        <v>1.85999999999999</v>
      </c>
      <c r="AB10" s="4">
        <v>1.85999999999999</v>
      </c>
      <c r="AC10" s="4">
        <v>1.85999999999999</v>
      </c>
      <c r="AD10" s="4">
        <v>1.85999999999999</v>
      </c>
      <c r="AE10" s="4">
        <v>1.85935888597821</v>
      </c>
      <c r="AF10" s="4">
        <v>1.58936001176989</v>
      </c>
      <c r="AG10" s="4">
        <v>1.82539655895929</v>
      </c>
      <c r="AH10" s="4">
        <v>12.71411545670735</v>
      </c>
      <c r="AI10" s="4">
        <v>0</v>
      </c>
      <c r="AJ10" s="4">
        <v>0</v>
      </c>
      <c r="AK10" s="4">
        <v>1.085</v>
      </c>
      <c r="AL10" s="4">
        <v>0</v>
      </c>
      <c r="AM10" s="4">
        <v>0</v>
      </c>
      <c r="AN10" s="4">
        <v>1.085</v>
      </c>
      <c r="AO10" s="4">
        <v>2.17</v>
      </c>
      <c r="AP10" s="4">
        <v>2.22120723289315</v>
      </c>
      <c r="AQ10" s="4">
        <v>0</v>
      </c>
      <c r="AR10" s="4">
        <v>3.24999999999999</v>
      </c>
      <c r="AS10" s="4">
        <v>3.14521261714925</v>
      </c>
      <c r="AT10" s="4">
        <v>8.616419850042389</v>
      </c>
      <c r="AU10" s="4">
        <v>0</v>
      </c>
      <c r="AV10" s="4">
        <v>0</v>
      </c>
      <c r="AW10" s="4">
        <v>0</v>
      </c>
      <c r="AX10" s="4">
        <v>0</v>
      </c>
      <c r="AY10" s="4">
        <v>36.15186994514162</v>
      </c>
      <c r="AZ10" s="4">
        <v>65.29890044514164</v>
      </c>
      <c r="BA10" t="s">
        <v>1044</v>
      </c>
    </row>
    <row r="11" spans="1:53" ht="15">
      <c r="A11" s="2" t="s">
        <v>793</v>
      </c>
      <c r="B11" s="4">
        <v>3.33</v>
      </c>
      <c r="C11" s="4">
        <v>3.33</v>
      </c>
      <c r="D11" s="4">
        <v>1.9647</v>
      </c>
      <c r="E11" s="4">
        <v>8.6247</v>
      </c>
      <c r="F11" s="4">
        <v>8.6247</v>
      </c>
      <c r="G11" s="4">
        <v>2.5</v>
      </c>
      <c r="H11" s="4">
        <v>2.5</v>
      </c>
      <c r="I11" s="4">
        <v>1.25</v>
      </c>
      <c r="J11" s="4">
        <v>2.5</v>
      </c>
      <c r="K11" s="4">
        <v>2.5</v>
      </c>
      <c r="L11" s="4">
        <v>11.25</v>
      </c>
      <c r="M11" s="4">
        <v>4.17</v>
      </c>
      <c r="N11" s="4">
        <v>2.78</v>
      </c>
      <c r="O11" s="4">
        <v>4.17</v>
      </c>
      <c r="P11" s="4">
        <v>11.12</v>
      </c>
      <c r="Q11" s="4">
        <v>22.369999999999997</v>
      </c>
      <c r="R11" s="4">
        <v>1.54849999999999</v>
      </c>
      <c r="S11" s="4">
        <v>0.543279</v>
      </c>
      <c r="T11" s="4">
        <v>0</v>
      </c>
      <c r="U11" s="4">
        <v>1.5398536345776</v>
      </c>
      <c r="V11" s="4">
        <v>1.49133791748526</v>
      </c>
      <c r="W11" s="4">
        <v>1.18078929273084</v>
      </c>
      <c r="X11" s="4">
        <v>1.54729911591355</v>
      </c>
      <c r="Y11" s="4">
        <v>1.54849999999999</v>
      </c>
      <c r="Z11" s="4">
        <v>9.39955896070723</v>
      </c>
      <c r="AA11" s="4">
        <v>1.25778388998035</v>
      </c>
      <c r="AB11" s="4">
        <v>1.7017721021611</v>
      </c>
      <c r="AC11" s="4">
        <v>1.31588605108055</v>
      </c>
      <c r="AD11" s="4">
        <v>1.767</v>
      </c>
      <c r="AE11" s="4">
        <v>1.29286444007858</v>
      </c>
      <c r="AF11" s="4">
        <v>0</v>
      </c>
      <c r="AG11" s="4">
        <v>1.767</v>
      </c>
      <c r="AH11" s="4">
        <v>9.102306483300579</v>
      </c>
      <c r="AI11" s="4">
        <v>0</v>
      </c>
      <c r="AJ11" s="4">
        <v>1.085</v>
      </c>
      <c r="AK11" s="4">
        <v>1.085</v>
      </c>
      <c r="AL11" s="4">
        <v>0</v>
      </c>
      <c r="AM11" s="4">
        <v>0</v>
      </c>
      <c r="AN11" s="4">
        <v>1.085</v>
      </c>
      <c r="AO11" s="4">
        <v>3.255</v>
      </c>
      <c r="AP11" s="4">
        <v>0</v>
      </c>
      <c r="AQ11" s="4">
        <v>0</v>
      </c>
      <c r="AR11" s="4">
        <v>1.73897347740667</v>
      </c>
      <c r="AS11" s="4">
        <v>2.97352652259332</v>
      </c>
      <c r="AT11" s="4">
        <v>4.71249999999999</v>
      </c>
      <c r="AU11" s="4">
        <v>0</v>
      </c>
      <c r="AV11" s="4">
        <v>2.165</v>
      </c>
      <c r="AW11" s="4">
        <v>0</v>
      </c>
      <c r="AX11" s="4">
        <v>2.165</v>
      </c>
      <c r="AY11" s="4">
        <v>28.634365444007805</v>
      </c>
      <c r="AZ11" s="4">
        <v>59.62906544400781</v>
      </c>
      <c r="BA11" t="s">
        <v>1045</v>
      </c>
    </row>
    <row r="12" spans="1:53" ht="15">
      <c r="A12" s="2" t="s">
        <v>465</v>
      </c>
      <c r="B12" s="4">
        <v>3.33</v>
      </c>
      <c r="C12" s="4">
        <v>3.33</v>
      </c>
      <c r="D12" s="4">
        <v>3.0303</v>
      </c>
      <c r="E12" s="4">
        <v>9.6903</v>
      </c>
      <c r="F12" s="4">
        <v>9.6903</v>
      </c>
      <c r="G12" s="4">
        <v>2.5</v>
      </c>
      <c r="H12" s="4">
        <v>2.5</v>
      </c>
      <c r="I12" s="4">
        <v>1.25</v>
      </c>
      <c r="J12" s="4">
        <v>2.5</v>
      </c>
      <c r="K12" s="4">
        <v>2.5</v>
      </c>
      <c r="L12" s="4">
        <v>11.25</v>
      </c>
      <c r="M12" s="4">
        <v>4.17</v>
      </c>
      <c r="N12" s="4">
        <v>0.6949305</v>
      </c>
      <c r="O12" s="4">
        <v>4.17</v>
      </c>
      <c r="P12" s="4">
        <v>9.0349305</v>
      </c>
      <c r="Q12" s="4">
        <v>20.2849305</v>
      </c>
      <c r="R12" s="4">
        <v>1.62999999999999</v>
      </c>
      <c r="S12" s="4">
        <v>1.62999999999999</v>
      </c>
      <c r="T12" s="4">
        <v>1.62999999999999</v>
      </c>
      <c r="U12" s="4">
        <v>1.4968093385214</v>
      </c>
      <c r="V12" s="4">
        <v>1.62360784313725</v>
      </c>
      <c r="W12" s="4">
        <v>1.62524319066147</v>
      </c>
      <c r="X12" s="4">
        <v>1.62999999999999</v>
      </c>
      <c r="Y12" s="4">
        <v>1.62999999999999</v>
      </c>
      <c r="Z12" s="4">
        <v>12.89566037232007</v>
      </c>
      <c r="AA12" s="4">
        <v>1.85999999999999</v>
      </c>
      <c r="AB12" s="4">
        <v>1.85999999999999</v>
      </c>
      <c r="AC12" s="4">
        <v>1.85999999999999</v>
      </c>
      <c r="AD12" s="4">
        <v>1.85999999999999</v>
      </c>
      <c r="AE12" s="4">
        <v>1.85999999999999</v>
      </c>
      <c r="AF12" s="4">
        <v>1.39499999999999</v>
      </c>
      <c r="AG12" s="4">
        <v>1.84905882352941</v>
      </c>
      <c r="AH12" s="4">
        <v>12.544058823529351</v>
      </c>
      <c r="AI12" s="4">
        <v>0</v>
      </c>
      <c r="AJ12" s="4">
        <v>0</v>
      </c>
      <c r="AK12" s="4">
        <v>1.085</v>
      </c>
      <c r="AL12" s="4">
        <v>0</v>
      </c>
      <c r="AM12" s="4">
        <v>0</v>
      </c>
      <c r="AN12" s="4">
        <v>1.085</v>
      </c>
      <c r="AO12" s="4">
        <v>2.17</v>
      </c>
      <c r="AP12" s="4">
        <v>2.3359375</v>
      </c>
      <c r="AQ12" s="4">
        <v>0</v>
      </c>
      <c r="AR12" s="4">
        <v>3.24999999999999</v>
      </c>
      <c r="AS12" s="4">
        <v>3.21813725490196</v>
      </c>
      <c r="AT12" s="4">
        <v>8.804074754901949</v>
      </c>
      <c r="AU12" s="4">
        <v>0</v>
      </c>
      <c r="AV12" s="4">
        <v>0</v>
      </c>
      <c r="AW12" s="4">
        <v>0</v>
      </c>
      <c r="AX12" s="4">
        <v>0</v>
      </c>
      <c r="AY12" s="4">
        <v>36.41379395075137</v>
      </c>
      <c r="AZ12" s="4">
        <v>66.38902445075138</v>
      </c>
      <c r="BA12" t="s">
        <v>1044</v>
      </c>
    </row>
    <row r="13" spans="1:53" ht="15">
      <c r="A13" s="2" t="s">
        <v>506</v>
      </c>
      <c r="B13" s="4">
        <v>3.33</v>
      </c>
      <c r="C13" s="4">
        <v>3.33</v>
      </c>
      <c r="D13" s="4">
        <v>2.5641</v>
      </c>
      <c r="E13" s="4">
        <v>9.2241</v>
      </c>
      <c r="F13" s="4">
        <v>9.2241</v>
      </c>
      <c r="G13" s="4">
        <v>2.5</v>
      </c>
      <c r="H13" s="4">
        <v>2.5</v>
      </c>
      <c r="I13" s="4">
        <v>2.1875</v>
      </c>
      <c r="J13" s="4">
        <v>2.5</v>
      </c>
      <c r="K13" s="4">
        <v>2.5</v>
      </c>
      <c r="L13" s="4">
        <v>12.1875</v>
      </c>
      <c r="M13" s="4">
        <v>4.17</v>
      </c>
      <c r="N13" s="4">
        <v>4.17</v>
      </c>
      <c r="O13" s="4">
        <v>4.17</v>
      </c>
      <c r="P13" s="4">
        <v>12.51</v>
      </c>
      <c r="Q13" s="4">
        <v>24.697500000000005</v>
      </c>
      <c r="R13" s="4">
        <v>1.59585508241758</v>
      </c>
      <c r="S13" s="4">
        <v>1.63</v>
      </c>
      <c r="T13" s="4">
        <v>1.63</v>
      </c>
      <c r="U13" s="4">
        <v>1.46176945835229</v>
      </c>
      <c r="V13" s="4">
        <v>1.29302884615384</v>
      </c>
      <c r="W13" s="4">
        <v>1.61071005917159</v>
      </c>
      <c r="X13" s="4">
        <v>1.62610491579426</v>
      </c>
      <c r="Y13" s="4">
        <v>1.63</v>
      </c>
      <c r="Z13" s="4">
        <v>12.47746836188956</v>
      </c>
      <c r="AA13" s="4">
        <v>1.85999999999999</v>
      </c>
      <c r="AB13" s="4">
        <v>1.85999999999999</v>
      </c>
      <c r="AC13" s="4">
        <v>1.85999999999999</v>
      </c>
      <c r="AD13" s="4">
        <v>1.85999999999999</v>
      </c>
      <c r="AE13" s="4">
        <v>1.85894173873463</v>
      </c>
      <c r="AF13" s="4">
        <v>1.32928638277959</v>
      </c>
      <c r="AG13" s="4">
        <v>1.8459478021978</v>
      </c>
      <c r="AH13" s="4">
        <v>12.47417592371198</v>
      </c>
      <c r="AI13" s="4">
        <v>0</v>
      </c>
      <c r="AJ13" s="4">
        <v>0</v>
      </c>
      <c r="AK13" s="4">
        <v>1.085</v>
      </c>
      <c r="AL13" s="4">
        <v>0</v>
      </c>
      <c r="AM13" s="4">
        <v>0</v>
      </c>
      <c r="AN13" s="4">
        <v>1.085</v>
      </c>
      <c r="AO13" s="4">
        <v>2.17</v>
      </c>
      <c r="AP13" s="4">
        <v>1.9671963778409</v>
      </c>
      <c r="AQ13" s="4">
        <v>0</v>
      </c>
      <c r="AR13" s="4">
        <v>3.25</v>
      </c>
      <c r="AS13" s="4">
        <v>3.03497023809523</v>
      </c>
      <c r="AT13" s="4">
        <v>8.25216661593613</v>
      </c>
      <c r="AU13" s="4">
        <v>0</v>
      </c>
      <c r="AV13" s="4">
        <v>0</v>
      </c>
      <c r="AW13" s="4">
        <v>0</v>
      </c>
      <c r="AX13" s="4">
        <v>0</v>
      </c>
      <c r="AY13" s="4">
        <v>35.37381090153767</v>
      </c>
      <c r="AZ13" s="4">
        <v>69.29541090153769</v>
      </c>
      <c r="BA13" t="s">
        <v>1044</v>
      </c>
    </row>
    <row r="14" spans="1:53" ht="15">
      <c r="A14" s="2" t="s">
        <v>425</v>
      </c>
      <c r="B14" s="4">
        <v>2.219778</v>
      </c>
      <c r="C14" s="4">
        <v>2.219778</v>
      </c>
      <c r="D14" s="4">
        <v>2.0646</v>
      </c>
      <c r="E14" s="4">
        <v>6.504156</v>
      </c>
      <c r="F14" s="4">
        <v>6.504156</v>
      </c>
      <c r="G14" s="4">
        <v>1.25</v>
      </c>
      <c r="H14" s="4">
        <v>2.5</v>
      </c>
      <c r="I14" s="4">
        <v>0</v>
      </c>
      <c r="J14" s="4">
        <v>2.5</v>
      </c>
      <c r="K14" s="4">
        <v>1.25</v>
      </c>
      <c r="L14" s="4">
        <v>7.5</v>
      </c>
      <c r="M14" s="4">
        <v>2.085</v>
      </c>
      <c r="N14" s="4">
        <v>0.463287</v>
      </c>
      <c r="O14" s="4">
        <v>0.463287</v>
      </c>
      <c r="P14" s="4">
        <v>3.0115740000000004</v>
      </c>
      <c r="Q14" s="4">
        <v>10.511574</v>
      </c>
      <c r="R14" s="4">
        <v>1.63</v>
      </c>
      <c r="S14" s="4">
        <v>1.63</v>
      </c>
      <c r="T14" s="4">
        <v>1.63</v>
      </c>
      <c r="U14" s="4">
        <v>1.63</v>
      </c>
      <c r="V14" s="4">
        <v>1.63</v>
      </c>
      <c r="W14" s="4">
        <v>0.931428571428571</v>
      </c>
      <c r="X14" s="4">
        <v>1.61059523809523</v>
      </c>
      <c r="Y14" s="4">
        <v>1.63</v>
      </c>
      <c r="Z14" s="4">
        <v>12.322023809523799</v>
      </c>
      <c r="AA14" s="4">
        <v>1.85999999999999</v>
      </c>
      <c r="AB14" s="4">
        <v>1.85999999999999</v>
      </c>
      <c r="AC14" s="4">
        <v>1.85999999999999</v>
      </c>
      <c r="AD14" s="4">
        <v>0</v>
      </c>
      <c r="AE14" s="4">
        <v>1.39499999999999</v>
      </c>
      <c r="AF14" s="4">
        <v>0</v>
      </c>
      <c r="AG14" s="4">
        <v>1.85999999999999</v>
      </c>
      <c r="AH14" s="4">
        <v>8.83499999999995</v>
      </c>
      <c r="AI14" s="4">
        <v>0</v>
      </c>
      <c r="AJ14" s="4">
        <v>1.085</v>
      </c>
      <c r="AK14" s="4">
        <v>0</v>
      </c>
      <c r="AL14" s="4">
        <v>0</v>
      </c>
      <c r="AM14" s="4">
        <v>1.085</v>
      </c>
      <c r="AN14" s="4">
        <v>1.085</v>
      </c>
      <c r="AO14" s="4">
        <v>3.255</v>
      </c>
      <c r="AP14" s="4">
        <v>1.625</v>
      </c>
      <c r="AQ14" s="4">
        <v>0</v>
      </c>
      <c r="AR14" s="4">
        <v>3.25</v>
      </c>
      <c r="AS14" s="4">
        <v>0</v>
      </c>
      <c r="AT14" s="4">
        <v>4.875</v>
      </c>
      <c r="AU14" s="4">
        <v>0</v>
      </c>
      <c r="AV14" s="4">
        <v>0</v>
      </c>
      <c r="AW14" s="4">
        <v>0</v>
      </c>
      <c r="AX14" s="4">
        <v>0</v>
      </c>
      <c r="AY14" s="4">
        <v>29.28702380952375</v>
      </c>
      <c r="AZ14" s="4">
        <v>46.30275380952375</v>
      </c>
      <c r="BA14" t="s">
        <v>1045</v>
      </c>
    </row>
    <row r="15" spans="1:53" ht="15">
      <c r="A15" s="2" t="s">
        <v>342</v>
      </c>
      <c r="B15" s="4">
        <v>0</v>
      </c>
      <c r="C15" s="4">
        <v>3.33</v>
      </c>
      <c r="D15" s="4">
        <v>0.7659</v>
      </c>
      <c r="E15" s="4">
        <v>4.0959</v>
      </c>
      <c r="F15" s="4">
        <v>4.0959</v>
      </c>
      <c r="G15" s="4">
        <v>1.25</v>
      </c>
      <c r="H15" s="4">
        <v>1.25</v>
      </c>
      <c r="I15" s="4">
        <v>0</v>
      </c>
      <c r="J15" s="4">
        <v>1.25</v>
      </c>
      <c r="K15" s="4">
        <v>1.25</v>
      </c>
      <c r="L15" s="4">
        <v>5</v>
      </c>
      <c r="M15" s="4">
        <v>2.085</v>
      </c>
      <c r="N15" s="4">
        <v>2.085</v>
      </c>
      <c r="O15" s="4">
        <v>4.17</v>
      </c>
      <c r="P15" s="4">
        <v>8.34</v>
      </c>
      <c r="Q15" s="4">
        <v>13.34</v>
      </c>
      <c r="R15" s="4">
        <v>0</v>
      </c>
      <c r="S15" s="4">
        <v>0.543279</v>
      </c>
      <c r="T15" s="4">
        <v>0.824009791535059</v>
      </c>
      <c r="U15" s="4">
        <v>1.20184183512318</v>
      </c>
      <c r="V15" s="4">
        <v>1.21349020846494</v>
      </c>
      <c r="W15" s="4">
        <v>1.2225</v>
      </c>
      <c r="X15" s="4">
        <v>1.22147030953885</v>
      </c>
      <c r="Y15" s="4">
        <v>1.2225</v>
      </c>
      <c r="Z15" s="4">
        <v>7.449091144662029</v>
      </c>
      <c r="AA15" s="4">
        <v>1.38912507896399</v>
      </c>
      <c r="AB15" s="4">
        <v>1.39499999999999</v>
      </c>
      <c r="AC15" s="4">
        <v>1.39499999999999</v>
      </c>
      <c r="AD15" s="4">
        <v>1.39499999999999</v>
      </c>
      <c r="AE15" s="4">
        <v>1.39499999999999</v>
      </c>
      <c r="AF15" s="4">
        <v>0.932874806800618</v>
      </c>
      <c r="AG15" s="4">
        <v>1.39463281743524</v>
      </c>
      <c r="AH15" s="4">
        <v>9.296632703199808</v>
      </c>
      <c r="AI15" s="4">
        <v>0</v>
      </c>
      <c r="AJ15" s="4">
        <v>0</v>
      </c>
      <c r="AK15" s="4">
        <v>1.085</v>
      </c>
      <c r="AL15" s="4">
        <v>0</v>
      </c>
      <c r="AM15" s="4">
        <v>0</v>
      </c>
      <c r="AN15" s="4">
        <v>1.085</v>
      </c>
      <c r="AO15" s="4">
        <v>2.17</v>
      </c>
      <c r="AP15" s="4">
        <v>0</v>
      </c>
      <c r="AQ15" s="4">
        <v>0</v>
      </c>
      <c r="AR15" s="4">
        <v>2.43698673404927</v>
      </c>
      <c r="AS15" s="4">
        <v>2.43005764371446</v>
      </c>
      <c r="AT15" s="4">
        <v>4.86704437776373</v>
      </c>
      <c r="AU15" s="4">
        <v>0</v>
      </c>
      <c r="AV15" s="4">
        <v>0</v>
      </c>
      <c r="AW15" s="4">
        <v>0</v>
      </c>
      <c r="AX15" s="4">
        <v>0</v>
      </c>
      <c r="AY15" s="4">
        <v>23.78276822562557</v>
      </c>
      <c r="AZ15" s="4">
        <v>41.218668225625564</v>
      </c>
      <c r="BA15" t="s">
        <v>1045</v>
      </c>
    </row>
    <row r="16" spans="1:53" ht="15">
      <c r="A16" s="2" t="s">
        <v>835</v>
      </c>
      <c r="B16" s="4">
        <v>1.109889</v>
      </c>
      <c r="C16" s="4">
        <v>2.219778</v>
      </c>
      <c r="D16" s="4">
        <v>1.0323</v>
      </c>
      <c r="E16" s="4">
        <v>4.361967</v>
      </c>
      <c r="F16" s="4">
        <v>4.361967</v>
      </c>
      <c r="G16" s="4">
        <v>2.5</v>
      </c>
      <c r="H16" s="4">
        <v>2.5</v>
      </c>
      <c r="I16" s="4">
        <v>0</v>
      </c>
      <c r="J16" s="4">
        <v>2.5</v>
      </c>
      <c r="K16" s="4">
        <v>2.5</v>
      </c>
      <c r="L16" s="4">
        <v>10</v>
      </c>
      <c r="M16" s="4">
        <v>4.17</v>
      </c>
      <c r="N16" s="4">
        <v>0</v>
      </c>
      <c r="O16" s="4">
        <v>0</v>
      </c>
      <c r="P16" s="4">
        <v>4.17</v>
      </c>
      <c r="Q16" s="4">
        <v>14.17</v>
      </c>
      <c r="R16" s="4">
        <v>0</v>
      </c>
      <c r="S16" s="4">
        <v>0.543279</v>
      </c>
      <c r="T16" s="4">
        <v>1.2225</v>
      </c>
      <c r="U16" s="4">
        <v>1.2225</v>
      </c>
      <c r="V16" s="4">
        <v>1.2225</v>
      </c>
      <c r="W16" s="4">
        <v>1.2225</v>
      </c>
      <c r="X16" s="4">
        <v>1.2225</v>
      </c>
      <c r="Y16" s="4">
        <v>1.2225</v>
      </c>
      <c r="Z16" s="4">
        <v>7.878279</v>
      </c>
      <c r="AA16" s="4">
        <v>1.39499999999999</v>
      </c>
      <c r="AB16" s="4">
        <v>1.39499999999999</v>
      </c>
      <c r="AC16" s="4">
        <v>1.39499999999999</v>
      </c>
      <c r="AD16" s="4">
        <v>1.39499999999999</v>
      </c>
      <c r="AE16" s="4">
        <v>1.39499999999999</v>
      </c>
      <c r="AF16" s="4">
        <v>1.39499999999999</v>
      </c>
      <c r="AG16" s="4">
        <v>1.39499999999999</v>
      </c>
      <c r="AH16" s="4">
        <v>9.764999999999931</v>
      </c>
      <c r="AI16" s="4">
        <v>0</v>
      </c>
      <c r="AJ16" s="4">
        <v>0</v>
      </c>
      <c r="AK16" s="4">
        <v>1.085</v>
      </c>
      <c r="AL16" s="4">
        <v>0</v>
      </c>
      <c r="AM16" s="4">
        <v>1.6275</v>
      </c>
      <c r="AN16" s="4">
        <v>1.085</v>
      </c>
      <c r="AO16" s="4">
        <v>3.7975</v>
      </c>
      <c r="AP16" s="4">
        <v>0</v>
      </c>
      <c r="AQ16" s="4">
        <v>0</v>
      </c>
      <c r="AR16" s="4">
        <v>2.4375</v>
      </c>
      <c r="AS16" s="4">
        <v>2.4375</v>
      </c>
      <c r="AT16" s="4">
        <v>4.875</v>
      </c>
      <c r="AU16" s="4">
        <v>0</v>
      </c>
      <c r="AV16" s="4">
        <v>0</v>
      </c>
      <c r="AW16" s="4">
        <v>0</v>
      </c>
      <c r="AX16" s="4">
        <v>0</v>
      </c>
      <c r="AY16" s="4">
        <v>26.315778999999935</v>
      </c>
      <c r="AZ16" s="4">
        <v>44.84774599999992</v>
      </c>
      <c r="BA16" t="s">
        <v>1045</v>
      </c>
    </row>
    <row r="17" spans="1:53" ht="15">
      <c r="A17" s="2" t="s">
        <v>384</v>
      </c>
      <c r="B17" s="4">
        <v>2.219778</v>
      </c>
      <c r="C17" s="4">
        <v>1.109889</v>
      </c>
      <c r="D17" s="4">
        <v>0.9324</v>
      </c>
      <c r="E17" s="4">
        <v>4.262067</v>
      </c>
      <c r="F17" s="4">
        <v>4.262067</v>
      </c>
      <c r="G17" s="4">
        <v>1.25</v>
      </c>
      <c r="H17" s="4">
        <v>2.5</v>
      </c>
      <c r="I17" s="4">
        <v>1.30387931034482</v>
      </c>
      <c r="J17" s="4">
        <v>2.5</v>
      </c>
      <c r="K17" s="4">
        <v>2.5</v>
      </c>
      <c r="L17" s="4">
        <v>10.05387931034482</v>
      </c>
      <c r="M17" s="4">
        <v>4.17</v>
      </c>
      <c r="N17" s="4">
        <v>4.17</v>
      </c>
      <c r="O17" s="4">
        <v>4.17</v>
      </c>
      <c r="P17" s="4">
        <v>12.51</v>
      </c>
      <c r="Q17" s="4">
        <v>22.563879310344824</v>
      </c>
      <c r="R17" s="4">
        <v>1.2225</v>
      </c>
      <c r="S17" s="4">
        <v>1.2225</v>
      </c>
      <c r="T17" s="4">
        <v>1.2225</v>
      </c>
      <c r="U17" s="4">
        <v>1.16701532912533</v>
      </c>
      <c r="V17" s="4">
        <v>1.2225</v>
      </c>
      <c r="W17" s="4">
        <v>1.03234558160504</v>
      </c>
      <c r="X17" s="4">
        <v>1.22231627592425</v>
      </c>
      <c r="Y17" s="4">
        <v>1.2225</v>
      </c>
      <c r="Z17" s="4">
        <v>9.53417718665462</v>
      </c>
      <c r="AA17" s="4">
        <v>1.31336199095022</v>
      </c>
      <c r="AB17" s="4">
        <v>1.39499999999999</v>
      </c>
      <c r="AC17" s="4">
        <v>1.35333936651583</v>
      </c>
      <c r="AD17" s="4">
        <v>1.39499999999999</v>
      </c>
      <c r="AE17" s="4">
        <v>1.39416140667267</v>
      </c>
      <c r="AF17" s="4">
        <v>0</v>
      </c>
      <c r="AG17" s="4">
        <v>1.35376018099547</v>
      </c>
      <c r="AH17" s="4">
        <v>8.20462294513417</v>
      </c>
      <c r="AI17" s="4">
        <v>0</v>
      </c>
      <c r="AJ17" s="4">
        <v>1.085</v>
      </c>
      <c r="AK17" s="4">
        <v>1.085</v>
      </c>
      <c r="AL17" s="4">
        <v>0</v>
      </c>
      <c r="AM17" s="4">
        <v>1.085</v>
      </c>
      <c r="AN17" s="4">
        <v>1.085</v>
      </c>
      <c r="AO17" s="4">
        <v>4.34</v>
      </c>
      <c r="AP17" s="4">
        <v>0</v>
      </c>
      <c r="AQ17" s="4">
        <v>0</v>
      </c>
      <c r="AR17" s="4">
        <v>2.4375</v>
      </c>
      <c r="AS17" s="4">
        <v>2.4375</v>
      </c>
      <c r="AT17" s="4">
        <v>4.875</v>
      </c>
      <c r="AU17" s="4">
        <v>0</v>
      </c>
      <c r="AV17" s="4">
        <v>0</v>
      </c>
      <c r="AW17" s="4">
        <v>0</v>
      </c>
      <c r="AX17" s="4">
        <v>0</v>
      </c>
      <c r="AY17" s="4">
        <v>26.953800131788793</v>
      </c>
      <c r="AZ17" s="4">
        <v>53.77974644213362</v>
      </c>
      <c r="BA17" t="s">
        <v>1045</v>
      </c>
    </row>
    <row r="18" spans="1:53" ht="15">
      <c r="A18" s="2" t="s">
        <v>172</v>
      </c>
      <c r="B18" s="4">
        <v>0</v>
      </c>
      <c r="C18" s="4">
        <v>1.109889</v>
      </c>
      <c r="D18" s="4">
        <v>0</v>
      </c>
      <c r="E18" s="4">
        <v>1.109889</v>
      </c>
      <c r="F18" s="4">
        <v>1.109889</v>
      </c>
      <c r="G18" s="4">
        <v>1.25</v>
      </c>
      <c r="H18" s="4">
        <v>0</v>
      </c>
      <c r="I18" s="4">
        <v>1.25</v>
      </c>
      <c r="J18" s="4">
        <v>1.25</v>
      </c>
      <c r="K18" s="4">
        <v>1.25</v>
      </c>
      <c r="L18" s="4">
        <v>5</v>
      </c>
      <c r="M18" s="4">
        <v>2.085</v>
      </c>
      <c r="N18" s="4">
        <v>0</v>
      </c>
      <c r="O18" s="4">
        <v>0</v>
      </c>
      <c r="P18" s="4">
        <v>2.085</v>
      </c>
      <c r="Q18" s="4">
        <v>7.085</v>
      </c>
      <c r="R18" s="4">
        <v>0</v>
      </c>
      <c r="S18" s="4">
        <v>0.543279</v>
      </c>
      <c r="T18" s="4">
        <v>0.543279</v>
      </c>
      <c r="U18" s="4">
        <v>0.543279</v>
      </c>
      <c r="V18" s="4">
        <v>0.543279</v>
      </c>
      <c r="W18" s="4">
        <v>0</v>
      </c>
      <c r="X18" s="4">
        <v>0.543279</v>
      </c>
      <c r="Y18" s="4">
        <v>0.543279</v>
      </c>
      <c r="Z18" s="4">
        <v>3.259674</v>
      </c>
      <c r="AA18" s="4">
        <v>0</v>
      </c>
      <c r="AB18" s="4">
        <v>0.619937999999999</v>
      </c>
      <c r="AC18" s="4">
        <v>0</v>
      </c>
      <c r="AD18" s="4">
        <v>0</v>
      </c>
      <c r="AE18" s="4">
        <v>0.619937999999999</v>
      </c>
      <c r="AF18" s="4">
        <v>0.619937999999999</v>
      </c>
      <c r="AG18" s="4">
        <v>0</v>
      </c>
      <c r="AH18" s="4">
        <v>1.859813999999997</v>
      </c>
      <c r="AI18" s="4">
        <v>0</v>
      </c>
      <c r="AJ18" s="4">
        <v>1.085</v>
      </c>
      <c r="AK18" s="4">
        <v>0</v>
      </c>
      <c r="AL18" s="4">
        <v>0</v>
      </c>
      <c r="AM18" s="4">
        <v>0</v>
      </c>
      <c r="AN18" s="4">
        <v>1.085</v>
      </c>
      <c r="AO18" s="4">
        <v>2.17</v>
      </c>
      <c r="AP18" s="4">
        <v>0</v>
      </c>
      <c r="AQ18" s="4">
        <v>0</v>
      </c>
      <c r="AR18" s="4">
        <v>1.08322499999999</v>
      </c>
      <c r="AS18" s="4">
        <v>0</v>
      </c>
      <c r="AT18" s="4">
        <v>1.08322499999999</v>
      </c>
      <c r="AU18" s="4">
        <v>0</v>
      </c>
      <c r="AV18" s="4">
        <v>0</v>
      </c>
      <c r="AW18" s="4">
        <v>0</v>
      </c>
      <c r="AX18" s="4">
        <v>0</v>
      </c>
      <c r="AY18" s="4">
        <v>8.372712999999987</v>
      </c>
      <c r="AZ18" s="4">
        <v>16.567601999999987</v>
      </c>
      <c r="BA18" t="s">
        <v>1082</v>
      </c>
    </row>
    <row r="19" spans="1:53" ht="15">
      <c r="A19" s="2" t="s">
        <v>588</v>
      </c>
      <c r="B19" s="4">
        <v>2.219778</v>
      </c>
      <c r="C19" s="4">
        <v>2.219778</v>
      </c>
      <c r="D19" s="4">
        <v>2.5308</v>
      </c>
      <c r="E19" s="4">
        <v>6.970356</v>
      </c>
      <c r="F19" s="4">
        <v>6.970356</v>
      </c>
      <c r="G19" s="4">
        <v>2.5</v>
      </c>
      <c r="H19" s="4">
        <v>2.5</v>
      </c>
      <c r="I19" s="4">
        <v>2.0625</v>
      </c>
      <c r="J19" s="4">
        <v>2.5</v>
      </c>
      <c r="K19" s="4">
        <v>2.5</v>
      </c>
      <c r="L19" s="4">
        <v>12.0625</v>
      </c>
      <c r="M19" s="4">
        <v>4.17</v>
      </c>
      <c r="N19" s="4">
        <v>2.60947654445335</v>
      </c>
      <c r="O19" s="4">
        <v>2.78</v>
      </c>
      <c r="P19" s="4">
        <v>9.55947654445335</v>
      </c>
      <c r="Q19" s="4">
        <v>21.621976544453354</v>
      </c>
      <c r="R19" s="4">
        <v>1.63</v>
      </c>
      <c r="S19" s="4">
        <v>0.543279</v>
      </c>
      <c r="T19" s="4">
        <v>1.63</v>
      </c>
      <c r="U19" s="4">
        <v>1.48344298245614</v>
      </c>
      <c r="V19" s="4">
        <v>1.63</v>
      </c>
      <c r="W19" s="4">
        <v>1.63</v>
      </c>
      <c r="X19" s="4">
        <v>1.60559973302822</v>
      </c>
      <c r="Y19" s="4">
        <v>1.63</v>
      </c>
      <c r="Z19" s="4">
        <v>11.782321715484358</v>
      </c>
      <c r="AA19" s="4">
        <v>1.85999999999999</v>
      </c>
      <c r="AB19" s="4">
        <v>1.85999999999999</v>
      </c>
      <c r="AC19" s="4">
        <v>1.85999999999999</v>
      </c>
      <c r="AD19" s="4">
        <v>1.85999999999999</v>
      </c>
      <c r="AE19" s="4">
        <v>1.85999999999999</v>
      </c>
      <c r="AF19" s="4">
        <v>1.19081883316274</v>
      </c>
      <c r="AG19" s="4">
        <v>1.8445709382151</v>
      </c>
      <c r="AH19" s="4">
        <v>12.335389771377791</v>
      </c>
      <c r="AI19" s="4">
        <v>1.22466577540106</v>
      </c>
      <c r="AJ19" s="4">
        <v>0</v>
      </c>
      <c r="AK19" s="4">
        <v>1.085</v>
      </c>
      <c r="AL19" s="4">
        <v>0</v>
      </c>
      <c r="AM19" s="4">
        <v>1.22445270785659</v>
      </c>
      <c r="AN19" s="4">
        <v>1.085</v>
      </c>
      <c r="AO19" s="4">
        <v>4.619118483257649</v>
      </c>
      <c r="AP19" s="4">
        <v>2.4375</v>
      </c>
      <c r="AQ19" s="4">
        <v>0</v>
      </c>
      <c r="AR19" s="4">
        <v>3.24380244088482</v>
      </c>
      <c r="AS19" s="4">
        <v>3.21777269260106</v>
      </c>
      <c r="AT19" s="4">
        <v>8.89907513348588</v>
      </c>
      <c r="AU19" s="4">
        <v>0</v>
      </c>
      <c r="AV19" s="4">
        <v>0</v>
      </c>
      <c r="AW19" s="4">
        <v>2.30413138825324</v>
      </c>
      <c r="AX19" s="4">
        <v>2.30413138825324</v>
      </c>
      <c r="AY19" s="4">
        <v>39.94003649185891</v>
      </c>
      <c r="AZ19" s="4">
        <v>68.53236903631229</v>
      </c>
      <c r="BA19" t="s">
        <v>1044</v>
      </c>
    </row>
    <row r="20" spans="1:53" ht="15">
      <c r="A20" s="2" t="s">
        <v>547</v>
      </c>
      <c r="B20" s="4">
        <v>0</v>
      </c>
      <c r="C20" s="4">
        <v>2.21778</v>
      </c>
      <c r="D20" s="4">
        <v>1.998</v>
      </c>
      <c r="E20" s="4">
        <v>4.21578</v>
      </c>
      <c r="F20" s="4">
        <v>4.21578</v>
      </c>
      <c r="G20" s="4">
        <v>2.5</v>
      </c>
      <c r="H20" s="4">
        <v>1.25</v>
      </c>
      <c r="I20" s="4">
        <v>0</v>
      </c>
      <c r="J20" s="4">
        <v>2.5</v>
      </c>
      <c r="K20" s="4">
        <v>2.5</v>
      </c>
      <c r="L20" s="4">
        <v>8.75</v>
      </c>
      <c r="M20" s="4">
        <v>0</v>
      </c>
      <c r="N20" s="4">
        <v>2.78</v>
      </c>
      <c r="O20" s="4">
        <v>2.78</v>
      </c>
      <c r="P20" s="4">
        <v>5.56</v>
      </c>
      <c r="Q20" s="4">
        <v>14.309999999999999</v>
      </c>
      <c r="R20" s="4">
        <v>0</v>
      </c>
      <c r="S20" s="4">
        <v>1.63</v>
      </c>
      <c r="T20" s="4">
        <v>1.63</v>
      </c>
      <c r="U20" s="4">
        <v>1.57735563751317</v>
      </c>
      <c r="V20" s="4">
        <v>0.543279</v>
      </c>
      <c r="W20" s="4">
        <v>1.63</v>
      </c>
      <c r="X20" s="4">
        <v>1.62888356164383</v>
      </c>
      <c r="Y20" s="4">
        <v>1.63</v>
      </c>
      <c r="Z20" s="4">
        <v>10.269518199156998</v>
      </c>
      <c r="AA20" s="4">
        <v>1.85931401475237</v>
      </c>
      <c r="AB20" s="4">
        <v>1.85999999999999</v>
      </c>
      <c r="AC20" s="4">
        <v>1.17283877766069</v>
      </c>
      <c r="AD20" s="4">
        <v>1.85999999999999</v>
      </c>
      <c r="AE20" s="4">
        <v>1.85999999999999</v>
      </c>
      <c r="AF20" s="4">
        <v>1.03038516405135</v>
      </c>
      <c r="AG20" s="4">
        <v>1.65204847207586</v>
      </c>
      <c r="AH20" s="4">
        <v>11.29458642854024</v>
      </c>
      <c r="AI20" s="4">
        <v>0</v>
      </c>
      <c r="AJ20" s="4">
        <v>1.085</v>
      </c>
      <c r="AK20" s="4">
        <v>1.085</v>
      </c>
      <c r="AL20" s="4">
        <v>0</v>
      </c>
      <c r="AM20" s="4">
        <v>1.085</v>
      </c>
      <c r="AN20" s="4">
        <v>1.085</v>
      </c>
      <c r="AO20" s="4">
        <v>4.34</v>
      </c>
      <c r="AP20" s="4">
        <v>1.63835616438356</v>
      </c>
      <c r="AQ20" s="4">
        <v>0</v>
      </c>
      <c r="AR20" s="4">
        <v>3.25</v>
      </c>
      <c r="AS20" s="4">
        <v>3.16198630136986</v>
      </c>
      <c r="AT20" s="4">
        <v>8.05034246575342</v>
      </c>
      <c r="AU20" s="4">
        <v>0</v>
      </c>
      <c r="AV20" s="4">
        <v>0</v>
      </c>
      <c r="AW20" s="4">
        <v>0</v>
      </c>
      <c r="AX20" s="4">
        <v>0</v>
      </c>
      <c r="AY20" s="4">
        <v>33.95444709345065</v>
      </c>
      <c r="AZ20" s="4">
        <v>52.48022709345066</v>
      </c>
      <c r="BA20" t="s">
        <v>1045</v>
      </c>
    </row>
    <row r="21" spans="1:53" ht="15">
      <c r="A21" s="2" t="s">
        <v>260</v>
      </c>
      <c r="B21" s="4">
        <v>3.33</v>
      </c>
      <c r="C21" s="4">
        <v>3.33</v>
      </c>
      <c r="D21" s="4">
        <v>3.1635</v>
      </c>
      <c r="E21" s="4">
        <v>9.8235</v>
      </c>
      <c r="F21" s="4">
        <v>9.8235</v>
      </c>
      <c r="G21" s="4">
        <v>2.5</v>
      </c>
      <c r="H21" s="4">
        <v>2.5</v>
      </c>
      <c r="I21" s="4">
        <v>2.43055555555555</v>
      </c>
      <c r="J21" s="4">
        <v>2.5</v>
      </c>
      <c r="K21" s="4">
        <v>2.5</v>
      </c>
      <c r="L21" s="4">
        <v>12.43055555555555</v>
      </c>
      <c r="M21" s="4">
        <v>4.17</v>
      </c>
      <c r="N21" s="4">
        <v>3.87519283221561</v>
      </c>
      <c r="O21" s="4">
        <v>4.17</v>
      </c>
      <c r="P21" s="4">
        <v>12.21519283221561</v>
      </c>
      <c r="Q21" s="4">
        <v>24.645748387771164</v>
      </c>
      <c r="R21" s="4">
        <v>1.6297800475251</v>
      </c>
      <c r="S21" s="4">
        <v>1.63</v>
      </c>
      <c r="T21" s="4">
        <v>1.63</v>
      </c>
      <c r="U21" s="4">
        <v>1.50107242184892</v>
      </c>
      <c r="V21" s="4">
        <v>1.51886776675214</v>
      </c>
      <c r="W21" s="4">
        <v>0.815090666370007</v>
      </c>
      <c r="X21" s="4">
        <v>1.62814133941484</v>
      </c>
      <c r="Y21" s="4">
        <v>1.63</v>
      </c>
      <c r="Z21" s="4">
        <v>11.982952241911008</v>
      </c>
      <c r="AA21" s="4">
        <v>1.85999999999999</v>
      </c>
      <c r="AB21" s="4">
        <v>1.85999999999999</v>
      </c>
      <c r="AC21" s="4">
        <v>1.85999999999999</v>
      </c>
      <c r="AD21" s="4">
        <v>1.85999999999999</v>
      </c>
      <c r="AE21" s="4">
        <v>1.85999999999999</v>
      </c>
      <c r="AF21" s="4">
        <v>0.935107703281027</v>
      </c>
      <c r="AG21" s="4">
        <v>1.81800535176719</v>
      </c>
      <c r="AH21" s="4">
        <v>12.053113055048168</v>
      </c>
      <c r="AI21" s="4">
        <v>1.17143199821488</v>
      </c>
      <c r="AJ21" s="4">
        <v>1.14455818364386</v>
      </c>
      <c r="AK21" s="4">
        <v>1.1407601713062</v>
      </c>
      <c r="AL21" s="4">
        <v>1.22133571189653</v>
      </c>
      <c r="AM21" s="4">
        <v>1.28363641431597</v>
      </c>
      <c r="AN21" s="4">
        <v>1.09807374762914</v>
      </c>
      <c r="AO21" s="4">
        <v>7.059796227006579</v>
      </c>
      <c r="AP21" s="4">
        <v>2.18766349583828</v>
      </c>
      <c r="AQ21" s="4">
        <v>2.12925089345543</v>
      </c>
      <c r="AR21" s="4">
        <v>2.78056360798305</v>
      </c>
      <c r="AS21" s="4">
        <v>3.13132734976028</v>
      </c>
      <c r="AT21" s="4">
        <v>10.22880534703704</v>
      </c>
      <c r="AU21" s="4">
        <v>3.38352157431151</v>
      </c>
      <c r="AV21" s="4">
        <v>2.27289998885048</v>
      </c>
      <c r="AW21" s="4">
        <v>2.43704314862303</v>
      </c>
      <c r="AX21" s="4">
        <v>8.09346471178502</v>
      </c>
      <c r="AY21" s="4">
        <v>49.418131582787815</v>
      </c>
      <c r="AZ21" s="4">
        <v>83.88737997055901</v>
      </c>
      <c r="BA21" t="s">
        <v>1043</v>
      </c>
    </row>
    <row r="22" spans="1:53" ht="15">
      <c r="A22" s="2" t="s">
        <v>301</v>
      </c>
      <c r="B22" s="4">
        <v>3.33</v>
      </c>
      <c r="C22" s="4">
        <v>3.33</v>
      </c>
      <c r="D22" s="4">
        <v>2.8305</v>
      </c>
      <c r="E22" s="4">
        <v>9.4905</v>
      </c>
      <c r="F22" s="4">
        <v>9.4905</v>
      </c>
      <c r="G22" s="4">
        <v>2.5</v>
      </c>
      <c r="H22" s="4">
        <v>2.5</v>
      </c>
      <c r="I22" s="4">
        <v>2.5</v>
      </c>
      <c r="J22" s="4">
        <v>2.5</v>
      </c>
      <c r="K22" s="4">
        <v>2.5</v>
      </c>
      <c r="L22" s="4">
        <v>12.5</v>
      </c>
      <c r="M22" s="4">
        <v>4.17</v>
      </c>
      <c r="N22" s="4">
        <v>2.78</v>
      </c>
      <c r="O22" s="4">
        <v>0</v>
      </c>
      <c r="P22" s="4">
        <v>6.949999999999999</v>
      </c>
      <c r="Q22" s="4">
        <v>19.450000000000003</v>
      </c>
      <c r="R22" s="4">
        <v>1.53744283536585</v>
      </c>
      <c r="S22" s="4">
        <v>1.62999999999999</v>
      </c>
      <c r="T22" s="4">
        <v>1.62999999999999</v>
      </c>
      <c r="U22" s="4">
        <v>1.62181630242173</v>
      </c>
      <c r="V22" s="4">
        <v>1.4892410506741</v>
      </c>
      <c r="W22" s="4">
        <v>1.62999999999999</v>
      </c>
      <c r="X22" s="4">
        <v>1.62892320396366</v>
      </c>
      <c r="Y22" s="4">
        <v>1.62999999999999</v>
      </c>
      <c r="Z22" s="4">
        <v>12.797423392425301</v>
      </c>
      <c r="AA22" s="4">
        <v>1.85999999999999</v>
      </c>
      <c r="AB22" s="4">
        <v>1.85870292887029</v>
      </c>
      <c r="AC22" s="4">
        <v>1.75342398884239</v>
      </c>
      <c r="AD22" s="4">
        <v>1.85999999999999</v>
      </c>
      <c r="AE22" s="4">
        <v>1.85999999999999</v>
      </c>
      <c r="AF22" s="4">
        <v>1.12623853211009</v>
      </c>
      <c r="AG22" s="4">
        <v>1.85999999999999</v>
      </c>
      <c r="AH22" s="4">
        <v>12.178365449822731</v>
      </c>
      <c r="AI22" s="4">
        <v>1.84947706422018</v>
      </c>
      <c r="AJ22" s="4">
        <v>1.29735474006116</v>
      </c>
      <c r="AK22" s="4">
        <v>1.62532128514056</v>
      </c>
      <c r="AL22" s="4">
        <v>1.15401529051987</v>
      </c>
      <c r="AM22" s="4">
        <v>2.01073394495412</v>
      </c>
      <c r="AN22" s="4">
        <v>1.26616513761467</v>
      </c>
      <c r="AO22" s="4">
        <v>9.20306746251056</v>
      </c>
      <c r="AP22" s="4">
        <v>2.88300120772946</v>
      </c>
      <c r="AQ22" s="4">
        <v>3.14180659934241</v>
      </c>
      <c r="AR22" s="4">
        <v>3.20693863319386</v>
      </c>
      <c r="AS22" s="4">
        <v>2.99012087401208</v>
      </c>
      <c r="AT22" s="4">
        <v>12.22186731427781</v>
      </c>
      <c r="AU22" s="4">
        <v>4.02478134556574</v>
      </c>
      <c r="AV22" s="4">
        <v>3.75531498470947</v>
      </c>
      <c r="AW22" s="4">
        <v>3.04026911314984</v>
      </c>
      <c r="AX22" s="4">
        <v>10.82036544342505</v>
      </c>
      <c r="AY22" s="4">
        <v>57.221089062461445</v>
      </c>
      <c r="AZ22" s="4">
        <v>86.16158906246145</v>
      </c>
      <c r="BA22" t="s">
        <v>1043</v>
      </c>
    </row>
    <row r="23" spans="1:52" ht="15">
      <c r="A23" s="2" t="s">
        <v>1040</v>
      </c>
      <c r="B23" s="4">
        <v>31.078889999999994</v>
      </c>
      <c r="C23" s="4">
        <v>38.84644799999999</v>
      </c>
      <c r="D23" s="4">
        <v>31.1022</v>
      </c>
      <c r="E23" s="4">
        <v>101.02753799999999</v>
      </c>
      <c r="F23" s="4">
        <v>101.02753799999999</v>
      </c>
      <c r="G23" s="4">
        <v>31.25</v>
      </c>
      <c r="H23" s="4">
        <v>33.75</v>
      </c>
      <c r="I23" s="4">
        <v>16.73443486590037</v>
      </c>
      <c r="J23" s="4">
        <v>36.25</v>
      </c>
      <c r="K23" s="4">
        <v>35</v>
      </c>
      <c r="L23" s="4">
        <v>152.98443486590037</v>
      </c>
      <c r="M23" s="4">
        <v>50.04000000000001</v>
      </c>
      <c r="N23" s="4">
        <v>32.66281737666896</v>
      </c>
      <c r="O23" s="4">
        <v>41.46828700000001</v>
      </c>
      <c r="P23" s="4">
        <v>124.17110437666896</v>
      </c>
      <c r="Q23" s="4">
        <v>277.1555392425693</v>
      </c>
      <c r="R23" s="4">
        <v>17.642357079011507</v>
      </c>
      <c r="S23" s="4">
        <v>18.512490114109447</v>
      </c>
      <c r="T23" s="4">
        <v>20.500780503177275</v>
      </c>
      <c r="U23" s="4">
        <v>21.13240212834745</v>
      </c>
      <c r="V23" s="4">
        <v>19.573862070458638</v>
      </c>
      <c r="W23" s="4">
        <v>18.418436498099286</v>
      </c>
      <c r="X23" s="4">
        <v>22.770423292989467</v>
      </c>
      <c r="Y23" s="4">
        <v>22.87427899999995</v>
      </c>
      <c r="Z23" s="4">
        <v>161.42503068619305</v>
      </c>
      <c r="AA23" s="4">
        <v>24.10720521763749</v>
      </c>
      <c r="AB23" s="4">
        <v>25.752067236638734</v>
      </c>
      <c r="AC23" s="4">
        <v>24.19534332428627</v>
      </c>
      <c r="AD23" s="4">
        <v>23.62199999999987</v>
      </c>
      <c r="AE23" s="4">
        <v>25.112097857639135</v>
      </c>
      <c r="AF23" s="4">
        <v>12.657708556062223</v>
      </c>
      <c r="AG23" s="4">
        <v>23.661889365116377</v>
      </c>
      <c r="AH23" s="4">
        <v>159.10831155738012</v>
      </c>
      <c r="AI23" s="4">
        <v>4.24557483783612</v>
      </c>
      <c r="AJ23" s="4">
        <v>10.03691292370502</v>
      </c>
      <c r="AK23" s="4">
        <v>13.61608145644676</v>
      </c>
      <c r="AL23" s="4">
        <v>2.3753510024163997</v>
      </c>
      <c r="AM23" s="4">
        <v>12.827396698583879</v>
      </c>
      <c r="AN23" s="4">
        <v>17.554238885243816</v>
      </c>
      <c r="AO23" s="4">
        <v>60.65555580423199</v>
      </c>
      <c r="AP23" s="4">
        <v>22.987055160503527</v>
      </c>
      <c r="AQ23" s="4">
        <v>5.27105749279784</v>
      </c>
      <c r="AR23" s="4">
        <v>43.040123663756646</v>
      </c>
      <c r="AS23" s="4">
        <v>37.311520322262254</v>
      </c>
      <c r="AT23" s="4">
        <v>108.60975663932028</v>
      </c>
      <c r="AU23" s="4">
        <v>7.408302919877251</v>
      </c>
      <c r="AV23" s="4">
        <v>8.19321497355995</v>
      </c>
      <c r="AW23" s="4">
        <v>9.98108031155271</v>
      </c>
      <c r="AX23" s="4">
        <v>25.58259820498991</v>
      </c>
      <c r="AY23" s="4">
        <v>515.3812528921153</v>
      </c>
      <c r="AZ23" s="4">
        <v>893.5643301346847</v>
      </c>
    </row>
    <row r="25" spans="1:52" ht="15">
      <c r="A25" s="16" t="s">
        <v>1066</v>
      </c>
      <c r="B25" s="5">
        <f aca="true" t="shared" si="0" ref="B25:AG25">COUNTIF(B7:B22,"&gt;0")</f>
        <v>12</v>
      </c>
      <c r="C25" s="5">
        <f t="shared" si="0"/>
        <v>16</v>
      </c>
      <c r="D25" s="5">
        <f t="shared" si="0"/>
        <v>14</v>
      </c>
      <c r="E25" s="5">
        <f t="shared" si="0"/>
        <v>16</v>
      </c>
      <c r="F25" s="5">
        <f t="shared" si="0"/>
        <v>16</v>
      </c>
      <c r="G25" s="5">
        <f t="shared" si="0"/>
        <v>16</v>
      </c>
      <c r="H25" s="5">
        <f t="shared" si="0"/>
        <v>15</v>
      </c>
      <c r="I25" s="5">
        <f t="shared" si="0"/>
        <v>10</v>
      </c>
      <c r="J25" s="5">
        <f t="shared" si="0"/>
        <v>16</v>
      </c>
      <c r="K25" s="5">
        <f t="shared" si="0"/>
        <v>16</v>
      </c>
      <c r="L25" s="5">
        <f t="shared" si="0"/>
        <v>16</v>
      </c>
      <c r="M25" s="5">
        <f t="shared" si="0"/>
        <v>15</v>
      </c>
      <c r="N25" s="5">
        <f t="shared" si="0"/>
        <v>13</v>
      </c>
      <c r="O25" s="5">
        <f t="shared" si="0"/>
        <v>12</v>
      </c>
      <c r="P25" s="5">
        <f t="shared" si="0"/>
        <v>16</v>
      </c>
      <c r="Q25" s="5">
        <f t="shared" si="0"/>
        <v>16</v>
      </c>
      <c r="R25" s="5">
        <f t="shared" si="0"/>
        <v>12</v>
      </c>
      <c r="S25" s="5">
        <f t="shared" si="0"/>
        <v>16</v>
      </c>
      <c r="T25" s="5">
        <f t="shared" si="0"/>
        <v>15</v>
      </c>
      <c r="U25" s="5">
        <f t="shared" si="0"/>
        <v>16</v>
      </c>
      <c r="V25" s="5">
        <f t="shared" si="0"/>
        <v>15</v>
      </c>
      <c r="W25" s="5">
        <f t="shared" si="0"/>
        <v>14</v>
      </c>
      <c r="X25" s="5">
        <f t="shared" si="0"/>
        <v>16</v>
      </c>
      <c r="Y25" s="5">
        <f t="shared" si="0"/>
        <v>16</v>
      </c>
      <c r="Z25" s="5">
        <f t="shared" si="0"/>
        <v>16</v>
      </c>
      <c r="AA25" s="5">
        <f t="shared" si="0"/>
        <v>15</v>
      </c>
      <c r="AB25" s="5">
        <f t="shared" si="0"/>
        <v>16</v>
      </c>
      <c r="AC25" s="5">
        <f t="shared" si="0"/>
        <v>15</v>
      </c>
      <c r="AD25" s="5">
        <f t="shared" si="0"/>
        <v>14</v>
      </c>
      <c r="AE25" s="5">
        <f t="shared" si="0"/>
        <v>16</v>
      </c>
      <c r="AF25" s="5">
        <f t="shared" si="0"/>
        <v>11</v>
      </c>
      <c r="AG25" s="5">
        <f t="shared" si="0"/>
        <v>15</v>
      </c>
      <c r="AH25" s="5">
        <f aca="true" t="shared" si="1" ref="AH25:AZ25">COUNTIF(AH7:AH22,"&gt;0")</f>
        <v>16</v>
      </c>
      <c r="AI25" s="5">
        <f t="shared" si="1"/>
        <v>3</v>
      </c>
      <c r="AJ25" s="5">
        <f t="shared" si="1"/>
        <v>9</v>
      </c>
      <c r="AK25" s="5">
        <f t="shared" si="1"/>
        <v>12</v>
      </c>
      <c r="AL25" s="5">
        <f t="shared" si="1"/>
        <v>2</v>
      </c>
      <c r="AM25" s="5">
        <f t="shared" si="1"/>
        <v>10</v>
      </c>
      <c r="AN25" s="5">
        <f t="shared" si="1"/>
        <v>16</v>
      </c>
      <c r="AO25" s="5">
        <f t="shared" si="1"/>
        <v>16</v>
      </c>
      <c r="AP25" s="5">
        <f t="shared" si="1"/>
        <v>11</v>
      </c>
      <c r="AQ25" s="5">
        <f t="shared" si="1"/>
        <v>2</v>
      </c>
      <c r="AR25" s="5">
        <f t="shared" si="1"/>
        <v>16</v>
      </c>
      <c r="AS25" s="5">
        <f t="shared" si="1"/>
        <v>13</v>
      </c>
      <c r="AT25" s="5">
        <f t="shared" si="1"/>
        <v>16</v>
      </c>
      <c r="AU25" s="5">
        <f t="shared" si="1"/>
        <v>2</v>
      </c>
      <c r="AV25" s="5">
        <f t="shared" si="1"/>
        <v>3</v>
      </c>
      <c r="AW25" s="5">
        <f t="shared" si="1"/>
        <v>4</v>
      </c>
      <c r="AX25" s="5">
        <f t="shared" si="1"/>
        <v>5</v>
      </c>
      <c r="AY25" s="5">
        <f t="shared" si="1"/>
        <v>16</v>
      </c>
      <c r="AZ25" s="5">
        <f t="shared" si="1"/>
        <v>16</v>
      </c>
    </row>
    <row r="26" spans="1:52" ht="15">
      <c r="A26" s="17" t="s">
        <v>1067</v>
      </c>
      <c r="B26" s="7">
        <f aca="true" t="shared" si="2" ref="B26:AG26">COUNTIF(B7:B22,"0")</f>
        <v>4</v>
      </c>
      <c r="C26" s="7">
        <f t="shared" si="2"/>
        <v>0</v>
      </c>
      <c r="D26" s="7">
        <f t="shared" si="2"/>
        <v>2</v>
      </c>
      <c r="E26" s="7">
        <f t="shared" si="2"/>
        <v>0</v>
      </c>
      <c r="F26" s="7">
        <f t="shared" si="2"/>
        <v>0</v>
      </c>
      <c r="G26" s="7">
        <f t="shared" si="2"/>
        <v>0</v>
      </c>
      <c r="H26" s="7">
        <f t="shared" si="2"/>
        <v>1</v>
      </c>
      <c r="I26" s="7">
        <f t="shared" si="2"/>
        <v>6</v>
      </c>
      <c r="J26" s="7">
        <f t="shared" si="2"/>
        <v>0</v>
      </c>
      <c r="K26" s="7">
        <f t="shared" si="2"/>
        <v>0</v>
      </c>
      <c r="L26" s="7">
        <f t="shared" si="2"/>
        <v>0</v>
      </c>
      <c r="M26" s="7">
        <f t="shared" si="2"/>
        <v>1</v>
      </c>
      <c r="N26" s="7">
        <f t="shared" si="2"/>
        <v>3</v>
      </c>
      <c r="O26" s="7">
        <f t="shared" si="2"/>
        <v>4</v>
      </c>
      <c r="P26" s="7">
        <f t="shared" si="2"/>
        <v>0</v>
      </c>
      <c r="Q26" s="7">
        <f t="shared" si="2"/>
        <v>0</v>
      </c>
      <c r="R26" s="7">
        <f t="shared" si="2"/>
        <v>4</v>
      </c>
      <c r="S26" s="7">
        <f t="shared" si="2"/>
        <v>0</v>
      </c>
      <c r="T26" s="7">
        <f t="shared" si="2"/>
        <v>1</v>
      </c>
      <c r="U26" s="7">
        <f t="shared" si="2"/>
        <v>0</v>
      </c>
      <c r="V26" s="7">
        <f t="shared" si="2"/>
        <v>1</v>
      </c>
      <c r="W26" s="7">
        <f t="shared" si="2"/>
        <v>2</v>
      </c>
      <c r="X26" s="7">
        <f t="shared" si="2"/>
        <v>0</v>
      </c>
      <c r="Y26" s="7">
        <f t="shared" si="2"/>
        <v>0</v>
      </c>
      <c r="Z26" s="7">
        <f t="shared" si="2"/>
        <v>0</v>
      </c>
      <c r="AA26" s="7">
        <f t="shared" si="2"/>
        <v>1</v>
      </c>
      <c r="AB26" s="7">
        <f t="shared" si="2"/>
        <v>0</v>
      </c>
      <c r="AC26" s="7">
        <f t="shared" si="2"/>
        <v>1</v>
      </c>
      <c r="AD26" s="7">
        <f t="shared" si="2"/>
        <v>2</v>
      </c>
      <c r="AE26" s="7">
        <f t="shared" si="2"/>
        <v>0</v>
      </c>
      <c r="AF26" s="7">
        <f t="shared" si="2"/>
        <v>5</v>
      </c>
      <c r="AG26" s="7">
        <f t="shared" si="2"/>
        <v>1</v>
      </c>
      <c r="AH26" s="7">
        <f aca="true" t="shared" si="3" ref="AH26:AZ26">COUNTIF(AH7:AH22,"0")</f>
        <v>0</v>
      </c>
      <c r="AI26" s="7">
        <f t="shared" si="3"/>
        <v>13</v>
      </c>
      <c r="AJ26" s="7">
        <f t="shared" si="3"/>
        <v>7</v>
      </c>
      <c r="AK26" s="7">
        <f t="shared" si="3"/>
        <v>4</v>
      </c>
      <c r="AL26" s="7">
        <f t="shared" si="3"/>
        <v>14</v>
      </c>
      <c r="AM26" s="7">
        <f t="shared" si="3"/>
        <v>6</v>
      </c>
      <c r="AN26" s="7">
        <f t="shared" si="3"/>
        <v>0</v>
      </c>
      <c r="AO26" s="7">
        <f t="shared" si="3"/>
        <v>0</v>
      </c>
      <c r="AP26" s="7">
        <f t="shared" si="3"/>
        <v>5</v>
      </c>
      <c r="AQ26" s="7">
        <f t="shared" si="3"/>
        <v>14</v>
      </c>
      <c r="AR26" s="7">
        <f t="shared" si="3"/>
        <v>0</v>
      </c>
      <c r="AS26" s="7">
        <f t="shared" si="3"/>
        <v>3</v>
      </c>
      <c r="AT26" s="7">
        <f t="shared" si="3"/>
        <v>0</v>
      </c>
      <c r="AU26" s="7">
        <f t="shared" si="3"/>
        <v>14</v>
      </c>
      <c r="AV26" s="7">
        <f t="shared" si="3"/>
        <v>13</v>
      </c>
      <c r="AW26" s="7">
        <f t="shared" si="3"/>
        <v>12</v>
      </c>
      <c r="AX26" s="7">
        <f t="shared" si="3"/>
        <v>11</v>
      </c>
      <c r="AY26" s="7">
        <f t="shared" si="3"/>
        <v>0</v>
      </c>
      <c r="AZ26" s="7">
        <f t="shared" si="3"/>
        <v>0</v>
      </c>
    </row>
    <row r="27" ht="15">
      <c r="N27" s="4"/>
    </row>
    <row r="28" ht="15">
      <c r="AP28" s="4">
        <f>AVERAGE(AP7:AP22)</f>
        <v>1.4366909475314704</v>
      </c>
    </row>
    <row r="29" ht="15">
      <c r="AP29">
        <f>1.4/3.25%</f>
        <v>43.07692307692307</v>
      </c>
    </row>
    <row r="30" ht="15">
      <c r="AP30">
        <f>3.25*0.5</f>
        <v>1.625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0">
      <selection activeCell="B26" sqref="B26"/>
    </sheetView>
  </sheetViews>
  <sheetFormatPr defaultColWidth="9.140625" defaultRowHeight="15"/>
  <cols>
    <col min="1" max="1" width="30.140625" style="6" bestFit="1" customWidth="1"/>
    <col min="2" max="2" width="21.28125" style="6" customWidth="1"/>
    <col min="3" max="3" width="9.140625" style="6" customWidth="1"/>
    <col min="4" max="4" width="17.7109375" style="6" customWidth="1"/>
    <col min="5" max="5" width="14.8515625" style="6" bestFit="1" customWidth="1"/>
    <col min="6" max="6" width="30.140625" style="6" bestFit="1" customWidth="1"/>
    <col min="7" max="7" width="28.7109375" style="6" bestFit="1" customWidth="1"/>
    <col min="8" max="8" width="17.28125" style="6" bestFit="1" customWidth="1"/>
    <col min="9" max="16384" width="9.140625" style="6" customWidth="1"/>
  </cols>
  <sheetData>
    <row r="1" spans="1:8" ht="15">
      <c r="A1" s="19" t="s">
        <v>1068</v>
      </c>
      <c r="B1" s="19" t="s">
        <v>1069</v>
      </c>
      <c r="D1" s="19" t="s">
        <v>1117</v>
      </c>
      <c r="E1" s="38" t="s">
        <v>1118</v>
      </c>
      <c r="F1" s="39" t="s">
        <v>1115</v>
      </c>
      <c r="G1" s="40" t="s">
        <v>1116</v>
      </c>
      <c r="H1" s="6" t="s">
        <v>1119</v>
      </c>
    </row>
    <row r="2" spans="1:8" ht="15">
      <c r="A2" s="20" t="s">
        <v>30</v>
      </c>
      <c r="B2" s="6">
        <f>Indicators!J25</f>
        <v>16</v>
      </c>
      <c r="D2" s="6" t="b">
        <f>A2=F1:F2</f>
        <v>1</v>
      </c>
      <c r="F2" s="6" t="s">
        <v>30</v>
      </c>
      <c r="G2" s="6">
        <v>16</v>
      </c>
      <c r="H2" s="6">
        <f>B2-G2</f>
        <v>0</v>
      </c>
    </row>
    <row r="3" spans="1:8" ht="15">
      <c r="A3" s="21" t="s">
        <v>161</v>
      </c>
      <c r="B3" s="6">
        <f>Indicators!C25</f>
        <v>16</v>
      </c>
      <c r="D3" s="6" t="b">
        <f aca="true" t="shared" si="0" ref="D3:D40">A3=F2:F3</f>
        <v>1</v>
      </c>
      <c r="F3" s="6" t="s">
        <v>161</v>
      </c>
      <c r="G3" s="6">
        <v>16</v>
      </c>
      <c r="H3" s="6">
        <f aca="true" t="shared" si="1" ref="H3:H40">B3-G3</f>
        <v>0</v>
      </c>
    </row>
    <row r="4" spans="1:8" ht="15">
      <c r="A4" s="21" t="s">
        <v>45</v>
      </c>
      <c r="B4" s="6">
        <f>Indicators!K25</f>
        <v>16</v>
      </c>
      <c r="D4" s="6" t="b">
        <f t="shared" si="0"/>
        <v>1</v>
      </c>
      <c r="F4" s="6" t="s">
        <v>45</v>
      </c>
      <c r="G4" s="6">
        <v>16</v>
      </c>
      <c r="H4" s="6">
        <f t="shared" si="1"/>
        <v>0</v>
      </c>
    </row>
    <row r="5" spans="1:8" ht="15">
      <c r="A5" s="21" t="s">
        <v>42</v>
      </c>
      <c r="B5" s="6">
        <f>Indicators!G25</f>
        <v>16</v>
      </c>
      <c r="D5" s="6" t="b">
        <f t="shared" si="0"/>
        <v>1</v>
      </c>
      <c r="F5" s="6" t="s">
        <v>42</v>
      </c>
      <c r="G5" s="6">
        <v>16</v>
      </c>
      <c r="H5" s="6">
        <f t="shared" si="1"/>
        <v>0</v>
      </c>
    </row>
    <row r="6" spans="1:8" ht="15">
      <c r="A6" s="21" t="s">
        <v>39</v>
      </c>
      <c r="B6" s="6">
        <f>Indicators!H25</f>
        <v>15</v>
      </c>
      <c r="D6" s="6" t="b">
        <f t="shared" si="0"/>
        <v>1</v>
      </c>
      <c r="F6" s="6" t="s">
        <v>39</v>
      </c>
      <c r="G6" s="6">
        <v>16</v>
      </c>
      <c r="H6" s="6">
        <f t="shared" si="1"/>
        <v>-1</v>
      </c>
    </row>
    <row r="7" spans="1:8" ht="15">
      <c r="A7" s="21" t="s">
        <v>72</v>
      </c>
      <c r="B7" s="6">
        <f>Indicators!X25</f>
        <v>16</v>
      </c>
      <c r="D7" s="6" t="b">
        <f t="shared" si="0"/>
        <v>1</v>
      </c>
      <c r="F7" s="6" t="s">
        <v>72</v>
      </c>
      <c r="G7" s="6">
        <v>16</v>
      </c>
      <c r="H7" s="6">
        <f t="shared" si="1"/>
        <v>0</v>
      </c>
    </row>
    <row r="8" spans="1:8" ht="15">
      <c r="A8" s="21" t="s">
        <v>76</v>
      </c>
      <c r="B8" s="6">
        <f>Indicators!U25</f>
        <v>16</v>
      </c>
      <c r="D8" s="6" t="b">
        <f t="shared" si="0"/>
        <v>1</v>
      </c>
      <c r="F8" s="6" t="s">
        <v>76</v>
      </c>
      <c r="G8" s="6">
        <v>16</v>
      </c>
      <c r="H8" s="6">
        <f t="shared" si="1"/>
        <v>0</v>
      </c>
    </row>
    <row r="9" spans="1:8" ht="15">
      <c r="A9" s="21" t="s">
        <v>141</v>
      </c>
      <c r="B9" s="6">
        <f>Indicators!AR25</f>
        <v>16</v>
      </c>
      <c r="D9" s="6" t="b">
        <f t="shared" si="0"/>
        <v>1</v>
      </c>
      <c r="F9" s="6" t="s">
        <v>141</v>
      </c>
      <c r="G9" s="6">
        <v>16</v>
      </c>
      <c r="H9" s="6">
        <f t="shared" si="1"/>
        <v>0</v>
      </c>
    </row>
    <row r="10" spans="1:8" ht="15">
      <c r="A10" s="21" t="s">
        <v>51</v>
      </c>
      <c r="B10" s="6">
        <f>Indicators!O25</f>
        <v>12</v>
      </c>
      <c r="D10" s="6" t="b">
        <f t="shared" si="0"/>
        <v>1</v>
      </c>
      <c r="F10" s="6" t="s">
        <v>51</v>
      </c>
      <c r="G10" s="6">
        <v>13</v>
      </c>
      <c r="H10" s="6">
        <f t="shared" si="1"/>
        <v>-1</v>
      </c>
    </row>
    <row r="11" spans="1:8" ht="15">
      <c r="A11" s="21" t="s">
        <v>107</v>
      </c>
      <c r="B11" s="6">
        <f>Indicators!AE25</f>
        <v>16</v>
      </c>
      <c r="D11" s="6" t="b">
        <f t="shared" si="0"/>
        <v>1</v>
      </c>
      <c r="F11" s="6" t="s">
        <v>107</v>
      </c>
      <c r="G11" s="6">
        <v>16</v>
      </c>
      <c r="H11" s="6">
        <f t="shared" si="1"/>
        <v>0</v>
      </c>
    </row>
    <row r="12" spans="1:8" ht="15">
      <c r="A12" s="21" t="s">
        <v>90</v>
      </c>
      <c r="B12" s="6">
        <f>Indicators!S25</f>
        <v>16</v>
      </c>
      <c r="D12" s="6" t="b">
        <f t="shared" si="0"/>
        <v>1</v>
      </c>
      <c r="F12" s="6" t="s">
        <v>90</v>
      </c>
      <c r="G12" s="6">
        <v>16</v>
      </c>
      <c r="H12" s="6">
        <f t="shared" si="1"/>
        <v>0</v>
      </c>
    </row>
    <row r="13" spans="1:8" ht="15">
      <c r="A13" s="21" t="s">
        <v>134</v>
      </c>
      <c r="B13" s="6">
        <f>Indicators!AN25</f>
        <v>16</v>
      </c>
      <c r="D13" s="6" t="b">
        <f t="shared" si="0"/>
        <v>1</v>
      </c>
      <c r="F13" s="6" t="s">
        <v>134</v>
      </c>
      <c r="G13" s="6">
        <v>16</v>
      </c>
      <c r="H13" s="6">
        <f t="shared" si="1"/>
        <v>0</v>
      </c>
    </row>
    <row r="14" spans="1:8" ht="15">
      <c r="A14" s="21" t="s">
        <v>69</v>
      </c>
      <c r="B14" s="6">
        <f>Indicators!Y25</f>
        <v>16</v>
      </c>
      <c r="D14" s="6" t="b">
        <f t="shared" si="0"/>
        <v>1</v>
      </c>
      <c r="F14" s="6" t="s">
        <v>69</v>
      </c>
      <c r="G14" s="6">
        <v>14</v>
      </c>
      <c r="H14" s="6">
        <f t="shared" si="1"/>
        <v>2</v>
      </c>
    </row>
    <row r="15" spans="1:8" ht="15">
      <c r="A15" s="21" t="s">
        <v>62</v>
      </c>
      <c r="B15" s="6">
        <f>Indicators!V25</f>
        <v>15</v>
      </c>
      <c r="D15" s="6" t="b">
        <f t="shared" si="0"/>
        <v>1</v>
      </c>
      <c r="F15" s="6" t="s">
        <v>62</v>
      </c>
      <c r="G15" s="6">
        <v>15</v>
      </c>
      <c r="H15" s="6">
        <f t="shared" si="1"/>
        <v>0</v>
      </c>
    </row>
    <row r="16" spans="1:8" ht="15">
      <c r="A16" s="21" t="s">
        <v>59</v>
      </c>
      <c r="B16" s="6">
        <f>Indicators!M25</f>
        <v>15</v>
      </c>
      <c r="D16" s="6" t="b">
        <f t="shared" si="0"/>
        <v>1</v>
      </c>
      <c r="F16" s="6" t="s">
        <v>59</v>
      </c>
      <c r="G16" s="6">
        <v>14</v>
      </c>
      <c r="H16" s="6">
        <f t="shared" si="1"/>
        <v>1</v>
      </c>
    </row>
    <row r="17" spans="1:8" ht="15">
      <c r="A17" s="21" t="s">
        <v>93</v>
      </c>
      <c r="B17" s="6">
        <f>Indicators!AB25</f>
        <v>16</v>
      </c>
      <c r="D17" s="6" t="b">
        <f t="shared" si="0"/>
        <v>1</v>
      </c>
      <c r="F17" s="6" t="s">
        <v>93</v>
      </c>
      <c r="G17" s="6">
        <v>13</v>
      </c>
      <c r="H17" s="6">
        <f t="shared" si="1"/>
        <v>3</v>
      </c>
    </row>
    <row r="18" spans="1:8" ht="15">
      <c r="A18" s="21" t="s">
        <v>104</v>
      </c>
      <c r="B18" s="6">
        <f>Indicators!AC25</f>
        <v>15</v>
      </c>
      <c r="D18" s="6" t="b">
        <f t="shared" si="0"/>
        <v>1</v>
      </c>
      <c r="F18" s="6" t="s">
        <v>104</v>
      </c>
      <c r="G18" s="6">
        <v>14</v>
      </c>
      <c r="H18" s="6">
        <f t="shared" si="1"/>
        <v>1</v>
      </c>
    </row>
    <row r="19" spans="1:8" ht="15">
      <c r="A19" s="21" t="s">
        <v>101</v>
      </c>
      <c r="B19" s="6">
        <f>Indicators!AA25</f>
        <v>15</v>
      </c>
      <c r="D19" s="6" t="b">
        <f t="shared" si="0"/>
        <v>1</v>
      </c>
      <c r="F19" s="6" t="s">
        <v>101</v>
      </c>
      <c r="G19" s="6">
        <v>14</v>
      </c>
      <c r="H19" s="6">
        <f t="shared" si="1"/>
        <v>1</v>
      </c>
    </row>
    <row r="20" spans="1:8" ht="15">
      <c r="A20" s="21" t="s">
        <v>98</v>
      </c>
      <c r="B20" s="6">
        <f>Indicators!AD25</f>
        <v>14</v>
      </c>
      <c r="D20" s="6" t="b">
        <f t="shared" si="0"/>
        <v>1</v>
      </c>
      <c r="F20" s="6" t="s">
        <v>98</v>
      </c>
      <c r="G20" s="6">
        <v>11</v>
      </c>
      <c r="H20" s="41">
        <f t="shared" si="1"/>
        <v>3</v>
      </c>
    </row>
    <row r="21" spans="1:8" ht="15">
      <c r="A21" s="21" t="s">
        <v>48</v>
      </c>
      <c r="B21" s="6">
        <f>Indicators!I25</f>
        <v>10</v>
      </c>
      <c r="D21" s="6" t="b">
        <f t="shared" si="0"/>
        <v>1</v>
      </c>
      <c r="F21" s="6" t="s">
        <v>48</v>
      </c>
      <c r="G21" s="6">
        <v>13</v>
      </c>
      <c r="H21" s="6">
        <f t="shared" si="1"/>
        <v>-3</v>
      </c>
    </row>
    <row r="22" spans="1:8" ht="15">
      <c r="A22" s="21" t="s">
        <v>87</v>
      </c>
      <c r="B22" s="6">
        <f>Indicators!T25</f>
        <v>15</v>
      </c>
      <c r="D22" s="6" t="b">
        <f t="shared" si="0"/>
        <v>1</v>
      </c>
      <c r="F22" s="6" t="s">
        <v>87</v>
      </c>
      <c r="G22" s="6">
        <v>10</v>
      </c>
      <c r="H22" s="19">
        <f t="shared" si="1"/>
        <v>5</v>
      </c>
    </row>
    <row r="23" spans="1:8" ht="15">
      <c r="A23" s="21" t="s">
        <v>79</v>
      </c>
      <c r="B23" s="6">
        <f>Indicators!W25</f>
        <v>14</v>
      </c>
      <c r="D23" s="6" t="b">
        <f t="shared" si="0"/>
        <v>1</v>
      </c>
      <c r="F23" s="6" t="s">
        <v>79</v>
      </c>
      <c r="G23" s="6">
        <v>11</v>
      </c>
      <c r="H23" s="6">
        <f t="shared" si="1"/>
        <v>3</v>
      </c>
    </row>
    <row r="24" spans="1:8" ht="15">
      <c r="A24" s="21" t="s">
        <v>113</v>
      </c>
      <c r="B24" s="6">
        <f>Indicators!AG25</f>
        <v>15</v>
      </c>
      <c r="D24" s="6" t="b">
        <f t="shared" si="0"/>
        <v>1</v>
      </c>
      <c r="F24" s="6" t="s">
        <v>113</v>
      </c>
      <c r="G24" s="6">
        <v>13</v>
      </c>
      <c r="H24" s="6">
        <f t="shared" si="1"/>
        <v>2</v>
      </c>
    </row>
    <row r="25" spans="1:8" ht="15">
      <c r="A25" s="21" t="s">
        <v>167</v>
      </c>
      <c r="B25" s="6">
        <f>Indicators!D25</f>
        <v>14</v>
      </c>
      <c r="D25" s="6" t="b">
        <f t="shared" si="0"/>
        <v>1</v>
      </c>
      <c r="F25" s="6" t="s">
        <v>167</v>
      </c>
      <c r="G25" s="6">
        <v>13</v>
      </c>
      <c r="H25" s="6">
        <f t="shared" si="1"/>
        <v>1</v>
      </c>
    </row>
    <row r="26" spans="1:8" ht="15">
      <c r="A26" s="21" t="s">
        <v>56</v>
      </c>
      <c r="B26" s="6">
        <f>Indicators!N25</f>
        <v>13</v>
      </c>
      <c r="D26" s="6" t="b">
        <f t="shared" si="0"/>
        <v>1</v>
      </c>
      <c r="F26" s="6" t="s">
        <v>56</v>
      </c>
      <c r="G26" s="6">
        <v>12</v>
      </c>
      <c r="H26" s="6">
        <f t="shared" si="1"/>
        <v>1</v>
      </c>
    </row>
    <row r="27" spans="1:8" ht="15">
      <c r="A27" s="21" t="s">
        <v>122</v>
      </c>
      <c r="B27" s="6">
        <f>Indicators!AK25</f>
        <v>12</v>
      </c>
      <c r="D27" s="6" t="b">
        <f t="shared" si="0"/>
        <v>1</v>
      </c>
      <c r="F27" s="6" t="s">
        <v>122</v>
      </c>
      <c r="G27" s="6">
        <v>10</v>
      </c>
      <c r="H27" s="6">
        <f t="shared" si="1"/>
        <v>2</v>
      </c>
    </row>
    <row r="28" spans="1:8" ht="15">
      <c r="A28" s="21" t="s">
        <v>170</v>
      </c>
      <c r="B28" s="6">
        <f>Indicators!B25</f>
        <v>12</v>
      </c>
      <c r="D28" s="6" t="b">
        <f t="shared" si="0"/>
        <v>1</v>
      </c>
      <c r="F28" s="6" t="s">
        <v>170</v>
      </c>
      <c r="G28" s="6">
        <v>12</v>
      </c>
      <c r="H28" s="6">
        <f t="shared" si="1"/>
        <v>0</v>
      </c>
    </row>
    <row r="29" spans="1:8" ht="15">
      <c r="A29" s="21" t="s">
        <v>131</v>
      </c>
      <c r="B29" s="6">
        <f>Indicators!AJ25</f>
        <v>9</v>
      </c>
      <c r="D29" s="6" t="b">
        <f t="shared" si="0"/>
        <v>1</v>
      </c>
      <c r="F29" s="6" t="s">
        <v>131</v>
      </c>
      <c r="G29" s="6">
        <v>11</v>
      </c>
      <c r="H29" s="6">
        <f t="shared" si="1"/>
        <v>-2</v>
      </c>
    </row>
    <row r="30" spans="1:8" ht="15">
      <c r="A30" s="21" t="s">
        <v>144</v>
      </c>
      <c r="B30" s="6">
        <f>Indicators!AS25</f>
        <v>13</v>
      </c>
      <c r="D30" s="6" t="b">
        <f t="shared" si="0"/>
        <v>1</v>
      </c>
      <c r="F30" s="6" t="s">
        <v>144</v>
      </c>
      <c r="G30" s="6">
        <v>11</v>
      </c>
      <c r="H30" s="6">
        <f t="shared" si="1"/>
        <v>2</v>
      </c>
    </row>
    <row r="31" spans="1:8" ht="15">
      <c r="A31" s="21" t="s">
        <v>125</v>
      </c>
      <c r="B31" s="6">
        <f>Indicators!AM25</f>
        <v>10</v>
      </c>
      <c r="D31" s="6" t="b">
        <f t="shared" si="0"/>
        <v>1</v>
      </c>
      <c r="F31" s="6" t="s">
        <v>125</v>
      </c>
      <c r="G31" s="6">
        <v>8</v>
      </c>
      <c r="H31" s="6">
        <f t="shared" si="1"/>
        <v>2</v>
      </c>
    </row>
    <row r="32" spans="1:8" ht="15">
      <c r="A32" s="21" t="s">
        <v>83</v>
      </c>
      <c r="B32" s="6">
        <f>Indicators!R25</f>
        <v>12</v>
      </c>
      <c r="D32" s="6" t="b">
        <f t="shared" si="0"/>
        <v>1</v>
      </c>
      <c r="F32" s="6" t="s">
        <v>83</v>
      </c>
      <c r="G32" s="6">
        <v>9</v>
      </c>
      <c r="H32" s="6">
        <f t="shared" si="1"/>
        <v>3</v>
      </c>
    </row>
    <row r="33" spans="1:8" ht="15">
      <c r="A33" s="21" t="s">
        <v>137</v>
      </c>
      <c r="B33" s="6">
        <f>Indicators!AP25</f>
        <v>11</v>
      </c>
      <c r="D33" s="6" t="b">
        <f t="shared" si="0"/>
        <v>1</v>
      </c>
      <c r="F33" s="6" t="s">
        <v>137</v>
      </c>
      <c r="G33" s="6">
        <v>9</v>
      </c>
      <c r="H33" s="6">
        <f t="shared" si="1"/>
        <v>2</v>
      </c>
    </row>
    <row r="34" spans="1:8" ht="15">
      <c r="A34" s="21" t="s">
        <v>110</v>
      </c>
      <c r="B34" s="6">
        <f>Indicators!AF25</f>
        <v>11</v>
      </c>
      <c r="D34" s="6" t="b">
        <f t="shared" si="0"/>
        <v>1</v>
      </c>
      <c r="F34" s="6" t="s">
        <v>110</v>
      </c>
      <c r="G34" s="6">
        <v>7</v>
      </c>
      <c r="H34" s="19">
        <f t="shared" si="1"/>
        <v>4</v>
      </c>
    </row>
    <row r="35" spans="1:8" ht="15">
      <c r="A35" s="21" t="s">
        <v>158</v>
      </c>
      <c r="B35" s="6">
        <f>Indicators!AU25</f>
        <v>2</v>
      </c>
      <c r="D35" s="6" t="b">
        <f t="shared" si="0"/>
        <v>1</v>
      </c>
      <c r="F35" s="6" t="s">
        <v>158</v>
      </c>
      <c r="G35" s="6">
        <v>3</v>
      </c>
      <c r="H35" s="6">
        <f t="shared" si="1"/>
        <v>-1</v>
      </c>
    </row>
    <row r="36" spans="1:8" ht="15">
      <c r="A36" s="21" t="s">
        <v>117</v>
      </c>
      <c r="B36" s="6">
        <f>Indicators!AL25</f>
        <v>2</v>
      </c>
      <c r="D36" s="6" t="b">
        <f t="shared" si="0"/>
        <v>1</v>
      </c>
      <c r="F36" s="6" t="s">
        <v>117</v>
      </c>
      <c r="G36" s="6">
        <v>3</v>
      </c>
      <c r="H36" s="19">
        <f t="shared" si="1"/>
        <v>-1</v>
      </c>
    </row>
    <row r="37" spans="1:8" ht="15">
      <c r="A37" s="21" t="s">
        <v>150</v>
      </c>
      <c r="B37" s="6">
        <f>Indicators!AW25</f>
        <v>4</v>
      </c>
      <c r="D37" s="6" t="b">
        <f t="shared" si="0"/>
        <v>1</v>
      </c>
      <c r="F37" s="6" t="s">
        <v>150</v>
      </c>
      <c r="G37" s="6">
        <v>3</v>
      </c>
      <c r="H37" s="6">
        <f t="shared" si="1"/>
        <v>1</v>
      </c>
    </row>
    <row r="38" spans="1:8" ht="15">
      <c r="A38" s="21" t="s">
        <v>155</v>
      </c>
      <c r="B38" s="6">
        <f>Indicators!AV25</f>
        <v>3</v>
      </c>
      <c r="D38" s="6" t="b">
        <f t="shared" si="0"/>
        <v>1</v>
      </c>
      <c r="F38" s="6" t="s">
        <v>155</v>
      </c>
      <c r="G38" s="6">
        <v>4</v>
      </c>
      <c r="H38" s="6">
        <f t="shared" si="1"/>
        <v>-1</v>
      </c>
    </row>
    <row r="39" spans="1:8" ht="15">
      <c r="A39" s="21" t="s">
        <v>128</v>
      </c>
      <c r="B39" s="6">
        <f>Indicators!AI25</f>
        <v>3</v>
      </c>
      <c r="D39" s="6" t="b">
        <f t="shared" si="0"/>
        <v>1</v>
      </c>
      <c r="F39" s="6" t="s">
        <v>128</v>
      </c>
      <c r="G39" s="6">
        <v>2</v>
      </c>
      <c r="H39" s="6">
        <f t="shared" si="1"/>
        <v>1</v>
      </c>
    </row>
    <row r="40" spans="1:8" ht="15">
      <c r="A40" s="21" t="s">
        <v>147</v>
      </c>
      <c r="B40" s="6">
        <f>Indicators!AQ25</f>
        <v>2</v>
      </c>
      <c r="D40" s="6" t="b">
        <f t="shared" si="0"/>
        <v>1</v>
      </c>
      <c r="F40" s="6" t="s">
        <v>147</v>
      </c>
      <c r="G40" s="6">
        <v>2</v>
      </c>
      <c r="H40" s="6">
        <f t="shared" si="1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2" sqref="I2:K28"/>
    </sheetView>
  </sheetViews>
  <sheetFormatPr defaultColWidth="9.140625" defaultRowHeight="15"/>
  <cols>
    <col min="1" max="1" width="30.7109375" style="0" bestFit="1" customWidth="1"/>
    <col min="2" max="2" width="17.8515625" style="0" bestFit="1" customWidth="1"/>
    <col min="3" max="3" width="17.421875" style="0" bestFit="1" customWidth="1"/>
    <col min="4" max="4" width="4.00390625" style="0" bestFit="1" customWidth="1"/>
    <col min="5" max="5" width="8.140625" style="0" customWidth="1"/>
    <col min="6" max="6" width="11.28125" style="0" bestFit="1" customWidth="1"/>
    <col min="7" max="7" width="11.28125" style="0" customWidth="1"/>
    <col min="8" max="9" width="11.28125" style="0" bestFit="1" customWidth="1"/>
  </cols>
  <sheetData>
    <row r="1" spans="1:2" ht="15">
      <c r="A1" s="1" t="s">
        <v>21</v>
      </c>
      <c r="B1" t="s">
        <v>1071</v>
      </c>
    </row>
    <row r="2" spans="1:2" ht="15">
      <c r="A2" s="1" t="s">
        <v>1</v>
      </c>
      <c r="B2" t="s">
        <v>1071</v>
      </c>
    </row>
    <row r="3" spans="1:2" ht="15">
      <c r="A3" s="1" t="s">
        <v>3</v>
      </c>
      <c r="B3" t="s">
        <v>1071</v>
      </c>
    </row>
    <row r="5" spans="1:2" ht="15">
      <c r="A5" s="1" t="s">
        <v>1070</v>
      </c>
      <c r="B5" s="1" t="s">
        <v>1042</v>
      </c>
    </row>
    <row r="6" spans="1:6" ht="15">
      <c r="A6" s="1" t="s">
        <v>1039</v>
      </c>
      <c r="B6" t="s">
        <v>215</v>
      </c>
      <c r="C6" t="s">
        <v>73</v>
      </c>
      <c r="D6" t="s">
        <v>114</v>
      </c>
      <c r="E6" t="s">
        <v>66</v>
      </c>
      <c r="F6" t="s">
        <v>1040</v>
      </c>
    </row>
    <row r="7" spans="1:6" ht="15">
      <c r="A7" s="2" t="s">
        <v>76</v>
      </c>
      <c r="B7" s="3">
        <v>15</v>
      </c>
      <c r="C7" s="3"/>
      <c r="D7" s="3"/>
      <c r="E7" s="3">
        <v>1</v>
      </c>
      <c r="F7" s="3">
        <v>16</v>
      </c>
    </row>
    <row r="8" spans="1:6" ht="15">
      <c r="A8" s="2" t="s">
        <v>107</v>
      </c>
      <c r="B8" s="3">
        <v>15</v>
      </c>
      <c r="C8" s="3"/>
      <c r="D8" s="3"/>
      <c r="E8" s="3">
        <v>1</v>
      </c>
      <c r="F8" s="3">
        <v>16</v>
      </c>
    </row>
    <row r="9" spans="1:6" ht="15">
      <c r="A9" s="2" t="s">
        <v>69</v>
      </c>
      <c r="B9" s="3">
        <v>15</v>
      </c>
      <c r="C9" s="3"/>
      <c r="D9" s="3"/>
      <c r="E9" s="3">
        <v>1</v>
      </c>
      <c r="F9" s="3">
        <v>16</v>
      </c>
    </row>
    <row r="10" spans="1:6" ht="15">
      <c r="A10" s="2" t="s">
        <v>93</v>
      </c>
      <c r="B10" s="3">
        <v>15</v>
      </c>
      <c r="C10" s="3"/>
      <c r="D10" s="3"/>
      <c r="E10" s="3">
        <v>1</v>
      </c>
      <c r="F10" s="3">
        <v>16</v>
      </c>
    </row>
    <row r="11" spans="1:6" ht="15">
      <c r="A11" s="2" t="s">
        <v>72</v>
      </c>
      <c r="B11" s="3">
        <v>15</v>
      </c>
      <c r="C11" s="3"/>
      <c r="D11" s="3"/>
      <c r="E11" s="3">
        <v>1</v>
      </c>
      <c r="F11" s="3">
        <v>16</v>
      </c>
    </row>
    <row r="12" spans="1:6" ht="15">
      <c r="A12" s="2" t="s">
        <v>141</v>
      </c>
      <c r="B12" s="3">
        <v>15</v>
      </c>
      <c r="C12" s="3"/>
      <c r="D12" s="3"/>
      <c r="E12" s="3">
        <v>1</v>
      </c>
      <c r="F12" s="3">
        <v>16</v>
      </c>
    </row>
    <row r="13" spans="1:6" ht="15">
      <c r="A13" s="2" t="s">
        <v>104</v>
      </c>
      <c r="B13" s="3">
        <v>15</v>
      </c>
      <c r="C13" s="3"/>
      <c r="D13" s="3"/>
      <c r="E13" s="3"/>
      <c r="F13" s="3">
        <v>15</v>
      </c>
    </row>
    <row r="14" spans="1:6" ht="15">
      <c r="A14" s="2" t="s">
        <v>113</v>
      </c>
      <c r="B14" s="3">
        <v>14</v>
      </c>
      <c r="C14" s="3"/>
      <c r="D14" s="3">
        <v>1</v>
      </c>
      <c r="E14" s="3"/>
      <c r="F14" s="3">
        <v>15</v>
      </c>
    </row>
    <row r="15" spans="1:6" ht="15">
      <c r="A15" s="2" t="s">
        <v>101</v>
      </c>
      <c r="B15" s="3">
        <v>14</v>
      </c>
      <c r="C15" s="3"/>
      <c r="D15" s="3"/>
      <c r="E15" s="3">
        <v>1</v>
      </c>
      <c r="F15" s="3">
        <v>15</v>
      </c>
    </row>
    <row r="16" spans="1:6" ht="15">
      <c r="A16" s="2" t="s">
        <v>87</v>
      </c>
      <c r="B16" s="3">
        <v>14</v>
      </c>
      <c r="C16" s="3"/>
      <c r="D16" s="3"/>
      <c r="E16" s="3">
        <v>1</v>
      </c>
      <c r="F16" s="3">
        <v>15</v>
      </c>
    </row>
    <row r="17" spans="1:6" ht="15">
      <c r="A17" s="2" t="s">
        <v>98</v>
      </c>
      <c r="B17" s="3">
        <v>14</v>
      </c>
      <c r="C17" s="3"/>
      <c r="D17" s="3"/>
      <c r="E17" s="3"/>
      <c r="F17" s="3">
        <v>14</v>
      </c>
    </row>
    <row r="18" spans="1:6" ht="15">
      <c r="A18" s="2" t="s">
        <v>79</v>
      </c>
      <c r="B18" s="3">
        <v>14</v>
      </c>
      <c r="C18" s="3"/>
      <c r="D18" s="3"/>
      <c r="E18" s="3"/>
      <c r="F18" s="3">
        <v>14</v>
      </c>
    </row>
    <row r="19" spans="1:6" ht="15">
      <c r="A19" s="2" t="s">
        <v>62</v>
      </c>
      <c r="B19" s="3">
        <v>13</v>
      </c>
      <c r="C19" s="3"/>
      <c r="D19" s="3"/>
      <c r="E19" s="3">
        <v>2</v>
      </c>
      <c r="F19" s="3">
        <v>15</v>
      </c>
    </row>
    <row r="20" spans="1:6" ht="15">
      <c r="A20" s="2" t="s">
        <v>144</v>
      </c>
      <c r="B20" s="3">
        <v>13</v>
      </c>
      <c r="C20" s="3"/>
      <c r="D20" s="3"/>
      <c r="E20" s="3"/>
      <c r="F20" s="3">
        <v>13</v>
      </c>
    </row>
    <row r="21" spans="1:6" ht="15">
      <c r="A21" s="2" t="s">
        <v>83</v>
      </c>
      <c r="B21" s="3">
        <v>12</v>
      </c>
      <c r="C21" s="3"/>
      <c r="D21" s="3"/>
      <c r="E21" s="3"/>
      <c r="F21" s="3">
        <v>12</v>
      </c>
    </row>
    <row r="22" spans="1:6" ht="15">
      <c r="A22" s="2" t="s">
        <v>51</v>
      </c>
      <c r="B22" s="3">
        <v>11</v>
      </c>
      <c r="C22" s="3"/>
      <c r="D22" s="3">
        <v>1</v>
      </c>
      <c r="E22" s="3"/>
      <c r="F22" s="3">
        <v>12</v>
      </c>
    </row>
    <row r="23" spans="1:6" ht="15">
      <c r="A23" s="2" t="s">
        <v>90</v>
      </c>
      <c r="B23" s="3">
        <v>10</v>
      </c>
      <c r="C23" s="3"/>
      <c r="D23" s="3"/>
      <c r="E23" s="3">
        <v>6</v>
      </c>
      <c r="F23" s="3">
        <v>16</v>
      </c>
    </row>
    <row r="24" spans="1:6" ht="15">
      <c r="A24" s="2" t="s">
        <v>137</v>
      </c>
      <c r="B24" s="3">
        <v>9</v>
      </c>
      <c r="C24" s="3">
        <v>2</v>
      </c>
      <c r="D24" s="3"/>
      <c r="E24" s="3"/>
      <c r="F24" s="3">
        <v>11</v>
      </c>
    </row>
    <row r="25" spans="1:6" ht="15">
      <c r="A25" s="2" t="s">
        <v>110</v>
      </c>
      <c r="B25" s="3">
        <v>9</v>
      </c>
      <c r="C25" s="3"/>
      <c r="D25" s="3"/>
      <c r="E25" s="3">
        <v>1</v>
      </c>
      <c r="F25" s="3">
        <v>10</v>
      </c>
    </row>
    <row r="26" spans="1:6" ht="15">
      <c r="A26" s="2" t="s">
        <v>56</v>
      </c>
      <c r="B26" s="3">
        <v>8</v>
      </c>
      <c r="C26" s="3">
        <v>2</v>
      </c>
      <c r="D26" s="3">
        <v>3</v>
      </c>
      <c r="E26" s="3"/>
      <c r="F26" s="3">
        <v>13</v>
      </c>
    </row>
    <row r="27" spans="1:6" ht="15">
      <c r="A27" s="2" t="s">
        <v>150</v>
      </c>
      <c r="B27" s="3">
        <v>4</v>
      </c>
      <c r="C27" s="3"/>
      <c r="D27" s="3"/>
      <c r="E27" s="3"/>
      <c r="F27" s="3">
        <v>4</v>
      </c>
    </row>
    <row r="28" spans="1:6" ht="15">
      <c r="A28" s="2" t="s">
        <v>147</v>
      </c>
      <c r="B28" s="3">
        <v>2</v>
      </c>
      <c r="C28" s="3"/>
      <c r="D28" s="3"/>
      <c r="E28" s="3"/>
      <c r="F28" s="3">
        <v>2</v>
      </c>
    </row>
    <row r="29" spans="1:6" ht="15">
      <c r="A29" s="2" t="s">
        <v>1040</v>
      </c>
      <c r="B29" s="3">
        <v>266</v>
      </c>
      <c r="C29" s="3">
        <v>4</v>
      </c>
      <c r="D29" s="3">
        <v>5</v>
      </c>
      <c r="E29" s="3">
        <v>17</v>
      </c>
      <c r="F29" s="3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0.7109375" style="0" bestFit="1" customWidth="1"/>
    <col min="2" max="2" width="17.8515625" style="0" bestFit="1" customWidth="1"/>
    <col min="3" max="3" width="17.421875" style="0" customWidth="1"/>
    <col min="4" max="4" width="4.00390625" style="0" customWidth="1"/>
    <col min="5" max="5" width="8.140625" style="0" customWidth="1"/>
    <col min="6" max="6" width="11.28125" style="0" customWidth="1"/>
    <col min="7" max="7" width="13.7109375" style="0" customWidth="1"/>
    <col min="8" max="23" width="12.00390625" style="0" bestFit="1" customWidth="1"/>
    <col min="24" max="24" width="11.00390625" style="0" bestFit="1" customWidth="1"/>
    <col min="25" max="25" width="12.00390625" style="0" bestFit="1" customWidth="1"/>
    <col min="26" max="26" width="7.00390625" style="0" customWidth="1"/>
    <col min="27" max="28" width="11.00390625" style="0" bestFit="1" customWidth="1"/>
    <col min="29" max="41" width="12.00390625" style="0" bestFit="1" customWidth="1"/>
    <col min="42" max="42" width="11.00390625" style="0" bestFit="1" customWidth="1"/>
    <col min="43" max="43" width="6.00390625" style="0" customWidth="1"/>
    <col min="44" max="55" width="12.00390625" style="0" bestFit="1" customWidth="1"/>
    <col min="56" max="56" width="7.00390625" style="0" customWidth="1"/>
    <col min="57" max="63" width="12.00390625" style="0" bestFit="1" customWidth="1"/>
    <col min="64" max="64" width="11.00390625" style="0" bestFit="1" customWidth="1"/>
    <col min="65" max="74" width="12.00390625" style="0" bestFit="1" customWidth="1"/>
    <col min="75" max="76" width="5.00390625" style="0" customWidth="1"/>
    <col min="77" max="81" width="12.00390625" style="0" bestFit="1" customWidth="1"/>
    <col min="82" max="82" width="6.00390625" style="0" customWidth="1"/>
    <col min="83" max="92" width="12.00390625" style="0" bestFit="1" customWidth="1"/>
    <col min="93" max="93" width="5.00390625" style="0" customWidth="1"/>
    <col min="94" max="94" width="12.00390625" style="0" bestFit="1" customWidth="1"/>
    <col min="95" max="95" width="8.00390625" style="0" customWidth="1"/>
    <col min="96" max="101" width="12.00390625" style="0" bestFit="1" customWidth="1"/>
    <col min="102" max="102" width="10.00390625" style="0" bestFit="1" customWidth="1"/>
    <col min="103" max="105" width="12.00390625" style="0" bestFit="1" customWidth="1"/>
    <col min="106" max="106" width="7.00390625" style="0" customWidth="1"/>
    <col min="107" max="107" width="11.00390625" style="0" bestFit="1" customWidth="1"/>
    <col min="108" max="109" width="12.00390625" style="0" bestFit="1" customWidth="1"/>
    <col min="110" max="110" width="5.00390625" style="0" customWidth="1"/>
    <col min="111" max="116" width="12.00390625" style="0" bestFit="1" customWidth="1"/>
    <col min="117" max="117" width="11.00390625" style="0" bestFit="1" customWidth="1"/>
    <col min="118" max="124" width="12.00390625" style="0" bestFit="1" customWidth="1"/>
    <col min="125" max="126" width="5.00390625" style="0" customWidth="1"/>
    <col min="127" max="127" width="6.00390625" style="0" customWidth="1"/>
    <col min="128" max="128" width="12.00390625" style="0" bestFit="1" customWidth="1"/>
    <col min="129" max="129" width="5.00390625" style="0" customWidth="1"/>
    <col min="130" max="130" width="8.7109375" style="0" customWidth="1"/>
    <col min="131" max="131" width="19.28125" style="0" bestFit="1" customWidth="1"/>
    <col min="132" max="132" width="6.00390625" style="0" customWidth="1"/>
    <col min="133" max="133" width="5.00390625" style="0" customWidth="1"/>
    <col min="134" max="135" width="6.00390625" style="0" customWidth="1"/>
    <col min="136" max="136" width="22.421875" style="0" bestFit="1" customWidth="1"/>
    <col min="137" max="137" width="5.8515625" style="0" customWidth="1"/>
    <col min="138" max="139" width="9.00390625" style="0" customWidth="1"/>
    <col min="140" max="140" width="10.00390625" style="0" bestFit="1" customWidth="1"/>
    <col min="141" max="141" width="8.8515625" style="0" customWidth="1"/>
    <col min="142" max="142" width="10.00390625" style="0" bestFit="1" customWidth="1"/>
    <col min="143" max="145" width="9.00390625" style="0" customWidth="1"/>
    <col min="146" max="146" width="13.140625" style="0" bestFit="1" customWidth="1"/>
    <col min="148" max="148" width="12.140625" style="0" bestFit="1" customWidth="1"/>
    <col min="149" max="149" width="11.28125" style="0" bestFit="1" customWidth="1"/>
  </cols>
  <sheetData>
    <row r="1" spans="1:2" ht="15">
      <c r="A1" s="1" t="s">
        <v>5</v>
      </c>
      <c r="B1" t="s">
        <v>1071</v>
      </c>
    </row>
    <row r="2" spans="1:2" ht="15">
      <c r="A2" s="1" t="s">
        <v>3</v>
      </c>
      <c r="B2" t="s">
        <v>1071</v>
      </c>
    </row>
    <row r="4" spans="1:8" ht="15">
      <c r="A4" s="1" t="s">
        <v>1078</v>
      </c>
      <c r="B4" s="1" t="s">
        <v>1042</v>
      </c>
      <c r="G4" s="24"/>
      <c r="H4" s="24"/>
    </row>
    <row r="5" spans="1:8" ht="15">
      <c r="A5" s="1" t="s">
        <v>1039</v>
      </c>
      <c r="B5" t="s">
        <v>215</v>
      </c>
      <c r="C5" t="s">
        <v>73</v>
      </c>
      <c r="D5" t="s">
        <v>114</v>
      </c>
      <c r="E5" t="s">
        <v>66</v>
      </c>
      <c r="F5" t="s">
        <v>1040</v>
      </c>
      <c r="G5" s="25" t="s">
        <v>1072</v>
      </c>
      <c r="H5" s="25" t="s">
        <v>1079</v>
      </c>
    </row>
    <row r="6" spans="1:8" ht="15">
      <c r="A6" s="2" t="s">
        <v>629</v>
      </c>
      <c r="B6" s="3">
        <v>17</v>
      </c>
      <c r="C6" s="3">
        <v>1</v>
      </c>
      <c r="D6" s="3"/>
      <c r="E6" s="3">
        <v>1</v>
      </c>
      <c r="F6" s="3">
        <v>19</v>
      </c>
      <c r="G6">
        <f>22-F6</f>
        <v>3</v>
      </c>
      <c r="H6">
        <f>F6+G6</f>
        <v>22</v>
      </c>
    </row>
    <row r="7" spans="1:8" ht="15">
      <c r="A7" s="2" t="s">
        <v>670</v>
      </c>
      <c r="B7" s="3">
        <v>20</v>
      </c>
      <c r="C7" s="3"/>
      <c r="D7" s="3"/>
      <c r="E7" s="3"/>
      <c r="F7" s="3">
        <v>20</v>
      </c>
      <c r="G7">
        <f aca="true" t="shared" si="0" ref="G7:G21">22-F7</f>
        <v>2</v>
      </c>
      <c r="H7">
        <f aca="true" t="shared" si="1" ref="H7:H21">F7+G7</f>
        <v>22</v>
      </c>
    </row>
    <row r="8" spans="1:8" ht="15">
      <c r="A8" s="2" t="s">
        <v>28</v>
      </c>
      <c r="B8" s="3">
        <v>12</v>
      </c>
      <c r="C8" s="3">
        <v>1</v>
      </c>
      <c r="D8" s="3">
        <v>1</v>
      </c>
      <c r="E8" s="3">
        <v>1</v>
      </c>
      <c r="F8" s="3">
        <v>15</v>
      </c>
      <c r="G8">
        <f t="shared" si="0"/>
        <v>7</v>
      </c>
      <c r="H8">
        <f t="shared" si="1"/>
        <v>22</v>
      </c>
    </row>
    <row r="9" spans="1:8" ht="15">
      <c r="A9" s="2" t="s">
        <v>213</v>
      </c>
      <c r="B9" s="3">
        <v>18</v>
      </c>
      <c r="C9" s="3"/>
      <c r="D9" s="3">
        <v>1</v>
      </c>
      <c r="E9" s="3"/>
      <c r="F9" s="3">
        <v>19</v>
      </c>
      <c r="G9">
        <f t="shared" si="0"/>
        <v>3</v>
      </c>
      <c r="H9">
        <f t="shared" si="1"/>
        <v>22</v>
      </c>
    </row>
    <row r="10" spans="1:8" ht="15">
      <c r="A10" s="2" t="s">
        <v>793</v>
      </c>
      <c r="B10" s="3">
        <v>16</v>
      </c>
      <c r="C10" s="3"/>
      <c r="D10" s="3"/>
      <c r="E10" s="3">
        <v>1</v>
      </c>
      <c r="F10" s="3">
        <v>17</v>
      </c>
      <c r="G10">
        <f t="shared" si="0"/>
        <v>5</v>
      </c>
      <c r="H10">
        <f t="shared" si="1"/>
        <v>22</v>
      </c>
    </row>
    <row r="11" spans="1:8" ht="15">
      <c r="A11" s="2" t="s">
        <v>465</v>
      </c>
      <c r="B11" s="3">
        <v>19</v>
      </c>
      <c r="C11" s="3"/>
      <c r="D11" s="3">
        <v>1</v>
      </c>
      <c r="E11" s="3"/>
      <c r="F11" s="3">
        <v>20</v>
      </c>
      <c r="G11">
        <f t="shared" si="0"/>
        <v>2</v>
      </c>
      <c r="H11">
        <f t="shared" si="1"/>
        <v>22</v>
      </c>
    </row>
    <row r="12" spans="1:8" ht="15">
      <c r="A12" s="2" t="s">
        <v>506</v>
      </c>
      <c r="B12" s="3">
        <v>20</v>
      </c>
      <c r="C12" s="3"/>
      <c r="D12" s="3"/>
      <c r="E12" s="3"/>
      <c r="F12" s="3">
        <v>20</v>
      </c>
      <c r="G12">
        <f t="shared" si="0"/>
        <v>2</v>
      </c>
      <c r="H12">
        <f t="shared" si="1"/>
        <v>22</v>
      </c>
    </row>
    <row r="13" spans="1:8" ht="15">
      <c r="A13" s="2" t="s">
        <v>425</v>
      </c>
      <c r="B13" s="3">
        <v>14</v>
      </c>
      <c r="C13" s="3">
        <v>1</v>
      </c>
      <c r="D13" s="3">
        <v>2</v>
      </c>
      <c r="E13" s="3"/>
      <c r="F13" s="3">
        <v>17</v>
      </c>
      <c r="G13">
        <f t="shared" si="0"/>
        <v>5</v>
      </c>
      <c r="H13">
        <f t="shared" si="1"/>
        <v>22</v>
      </c>
    </row>
    <row r="14" spans="1:8" ht="15">
      <c r="A14" s="2" t="s">
        <v>342</v>
      </c>
      <c r="B14" s="3">
        <v>16</v>
      </c>
      <c r="C14" s="3">
        <v>1</v>
      </c>
      <c r="D14" s="3"/>
      <c r="E14" s="3">
        <v>1</v>
      </c>
      <c r="F14" s="3">
        <v>18</v>
      </c>
      <c r="G14">
        <f t="shared" si="0"/>
        <v>4</v>
      </c>
      <c r="H14">
        <f t="shared" si="1"/>
        <v>22</v>
      </c>
    </row>
    <row r="15" spans="1:8" ht="15">
      <c r="A15" s="2" t="s">
        <v>835</v>
      </c>
      <c r="B15" s="3">
        <v>15</v>
      </c>
      <c r="C15" s="3"/>
      <c r="D15" s="3"/>
      <c r="E15" s="3">
        <v>1</v>
      </c>
      <c r="F15" s="3">
        <v>16</v>
      </c>
      <c r="G15">
        <f t="shared" si="0"/>
        <v>6</v>
      </c>
      <c r="H15">
        <f t="shared" si="1"/>
        <v>22</v>
      </c>
    </row>
    <row r="16" spans="1:8" ht="15">
      <c r="A16" s="2" t="s">
        <v>384</v>
      </c>
      <c r="B16" s="3">
        <v>18</v>
      </c>
      <c r="C16" s="3"/>
      <c r="D16" s="3"/>
      <c r="E16" s="3"/>
      <c r="F16" s="3">
        <v>18</v>
      </c>
      <c r="G16">
        <f t="shared" si="0"/>
        <v>4</v>
      </c>
      <c r="H16">
        <f t="shared" si="1"/>
        <v>22</v>
      </c>
    </row>
    <row r="17" spans="1:8" ht="15">
      <c r="A17" s="2" t="s">
        <v>172</v>
      </c>
      <c r="B17" s="3"/>
      <c r="C17" s="3"/>
      <c r="D17" s="3"/>
      <c r="E17" s="3">
        <v>10</v>
      </c>
      <c r="F17" s="3">
        <v>10</v>
      </c>
      <c r="G17">
        <f t="shared" si="0"/>
        <v>12</v>
      </c>
      <c r="H17">
        <f t="shared" si="1"/>
        <v>22</v>
      </c>
    </row>
    <row r="18" spans="1:8" ht="15">
      <c r="A18" s="2" t="s">
        <v>588</v>
      </c>
      <c r="B18" s="3">
        <v>20</v>
      </c>
      <c r="C18" s="3"/>
      <c r="D18" s="3"/>
      <c r="E18" s="3">
        <v>1</v>
      </c>
      <c r="F18" s="3">
        <v>21</v>
      </c>
      <c r="G18">
        <f t="shared" si="0"/>
        <v>1</v>
      </c>
      <c r="H18">
        <f t="shared" si="1"/>
        <v>22</v>
      </c>
    </row>
    <row r="19" spans="1:8" ht="15">
      <c r="A19" s="2" t="s">
        <v>547</v>
      </c>
      <c r="B19" s="3">
        <v>18</v>
      </c>
      <c r="C19" s="3"/>
      <c r="D19" s="3"/>
      <c r="E19" s="3">
        <v>1</v>
      </c>
      <c r="F19" s="3">
        <v>19</v>
      </c>
      <c r="G19">
        <f t="shared" si="0"/>
        <v>3</v>
      </c>
      <c r="H19">
        <f t="shared" si="1"/>
        <v>22</v>
      </c>
    </row>
    <row r="20" spans="1:8" ht="15">
      <c r="A20" s="2" t="s">
        <v>260</v>
      </c>
      <c r="B20" s="3">
        <v>22</v>
      </c>
      <c r="C20" s="3"/>
      <c r="D20" s="3"/>
      <c r="E20" s="3"/>
      <c r="F20" s="3">
        <v>22</v>
      </c>
      <c r="G20">
        <f t="shared" si="0"/>
        <v>0</v>
      </c>
      <c r="H20">
        <f t="shared" si="1"/>
        <v>22</v>
      </c>
    </row>
    <row r="21" spans="1:8" ht="15">
      <c r="A21" s="2" t="s">
        <v>301</v>
      </c>
      <c r="B21" s="3">
        <v>21</v>
      </c>
      <c r="C21" s="3"/>
      <c r="D21" s="3"/>
      <c r="E21" s="3"/>
      <c r="F21" s="3">
        <v>21</v>
      </c>
      <c r="G21">
        <f t="shared" si="0"/>
        <v>1</v>
      </c>
      <c r="H21">
        <f t="shared" si="1"/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6.7109375" style="0" bestFit="1" customWidth="1"/>
    <col min="2" max="2" width="31.57421875" style="0" customWidth="1"/>
    <col min="3" max="3" width="16.28125" style="0" customWidth="1"/>
    <col min="4" max="4" width="19.421875" style="0" customWidth="1"/>
    <col min="5" max="5" width="17.140625" style="0" customWidth="1"/>
  </cols>
  <sheetData>
    <row r="1" spans="1:5" ht="15">
      <c r="A1" t="s">
        <v>1120</v>
      </c>
      <c r="B1" t="s">
        <v>1121</v>
      </c>
      <c r="C1" t="s">
        <v>1122</v>
      </c>
      <c r="D1" t="s">
        <v>1125</v>
      </c>
      <c r="E1" t="s">
        <v>1126</v>
      </c>
    </row>
    <row r="2" spans="1:5" ht="15">
      <c r="A2" s="2" t="s">
        <v>629</v>
      </c>
      <c r="B2">
        <v>919</v>
      </c>
      <c r="C2" s="4">
        <f aca="true" t="shared" si="0" ref="C2:C14">B2/$B$16%</f>
        <v>1.2545903810186891</v>
      </c>
      <c r="D2" s="4">
        <f aca="true" t="shared" si="1" ref="D2:D14">B2/$B$14%</f>
        <v>1.6778033373498376</v>
      </c>
      <c r="E2" s="43">
        <f aca="true" t="shared" si="2" ref="E2:E14">B2*0.9</f>
        <v>827.1</v>
      </c>
    </row>
    <row r="3" spans="1:5" ht="15">
      <c r="A3" s="2" t="s">
        <v>670</v>
      </c>
      <c r="B3">
        <v>2363</v>
      </c>
      <c r="C3" s="4">
        <f t="shared" si="0"/>
        <v>3.2258945270371737</v>
      </c>
      <c r="D3" s="4">
        <f t="shared" si="1"/>
        <v>4.314090626939789</v>
      </c>
      <c r="E3" s="43">
        <f t="shared" si="2"/>
        <v>2126.7000000000003</v>
      </c>
    </row>
    <row r="4" spans="1:5" ht="15">
      <c r="A4" s="2" t="s">
        <v>28</v>
      </c>
      <c r="B4">
        <v>3827</v>
      </c>
      <c r="C4" s="4">
        <f t="shared" si="0"/>
        <v>5.224502054579459</v>
      </c>
      <c r="D4" s="4">
        <f t="shared" si="1"/>
        <v>6.986891590900792</v>
      </c>
      <c r="E4" s="43">
        <f t="shared" si="2"/>
        <v>3444.3</v>
      </c>
    </row>
    <row r="5" spans="1:5" ht="15">
      <c r="A5" s="2" t="s">
        <v>1127</v>
      </c>
      <c r="B5">
        <f>12061+6614</f>
        <v>18675</v>
      </c>
      <c r="C5" s="4">
        <f t="shared" si="0"/>
        <v>25.49453249784986</v>
      </c>
      <c r="D5" s="4">
        <f t="shared" si="1"/>
        <v>34.094643443969765</v>
      </c>
      <c r="E5" s="43">
        <f t="shared" si="2"/>
        <v>16807.5</v>
      </c>
    </row>
    <row r="6" spans="1:6" ht="15">
      <c r="A6" s="2" t="s">
        <v>342</v>
      </c>
      <c r="B6">
        <v>771</v>
      </c>
      <c r="C6" s="4">
        <f t="shared" si="0"/>
        <v>1.0525453577425565</v>
      </c>
      <c r="D6" s="4">
        <f t="shared" si="1"/>
        <v>1.407602147004053</v>
      </c>
      <c r="E6" s="43">
        <f t="shared" si="2"/>
        <v>693.9</v>
      </c>
      <c r="F6" s="43"/>
    </row>
    <row r="7" spans="1:5" ht="15">
      <c r="A7" s="2" t="s">
        <v>835</v>
      </c>
      <c r="B7">
        <v>5532</v>
      </c>
      <c r="C7" s="4">
        <f t="shared" si="0"/>
        <v>7.552115329483557</v>
      </c>
      <c r="D7" s="4">
        <f t="shared" si="1"/>
        <v>10.099682331032971</v>
      </c>
      <c r="E7" s="43">
        <f t="shared" si="2"/>
        <v>4978.8</v>
      </c>
    </row>
    <row r="8" spans="1:5" ht="15">
      <c r="A8" s="2" t="s">
        <v>384</v>
      </c>
      <c r="B8">
        <v>5416</v>
      </c>
      <c r="C8" s="4">
        <f t="shared" si="0"/>
        <v>7.393755716645507</v>
      </c>
      <c r="D8" s="4">
        <f t="shared" si="1"/>
        <v>9.88790301968087</v>
      </c>
      <c r="E8" s="43">
        <f t="shared" si="2"/>
        <v>4874.400000000001</v>
      </c>
    </row>
    <row r="9" spans="1:5" ht="15">
      <c r="A9" s="2" t="s">
        <v>172</v>
      </c>
      <c r="B9">
        <v>260</v>
      </c>
      <c r="C9" s="4">
        <f t="shared" si="0"/>
        <v>0.3549439598094224</v>
      </c>
      <c r="D9" s="4">
        <f t="shared" si="1"/>
        <v>0.47467776682367546</v>
      </c>
      <c r="E9" s="43">
        <f t="shared" si="2"/>
        <v>234</v>
      </c>
    </row>
    <row r="10" spans="1:5" ht="15">
      <c r="A10" s="2" t="s">
        <v>588</v>
      </c>
      <c r="B10">
        <v>3825</v>
      </c>
      <c r="C10" s="4">
        <f t="shared" si="0"/>
        <v>5.22177171642708</v>
      </c>
      <c r="D10" s="4">
        <f t="shared" si="1"/>
        <v>6.983240223463687</v>
      </c>
      <c r="E10" s="43">
        <f t="shared" si="2"/>
        <v>3442.5</v>
      </c>
    </row>
    <row r="11" spans="1:5" ht="15">
      <c r="A11" s="2" t="s">
        <v>547</v>
      </c>
      <c r="B11">
        <v>262</v>
      </c>
      <c r="C11" s="4">
        <f t="shared" si="0"/>
        <v>0.35767429796180256</v>
      </c>
      <c r="D11" s="4">
        <f t="shared" si="1"/>
        <v>0.47832913426078066</v>
      </c>
      <c r="E11" s="43">
        <f t="shared" si="2"/>
        <v>235.8</v>
      </c>
    </row>
    <row r="12" spans="1:5" ht="15">
      <c r="A12" s="2" t="s">
        <v>260</v>
      </c>
      <c r="B12">
        <v>3834</v>
      </c>
      <c r="C12" s="4">
        <f t="shared" si="0"/>
        <v>5.23405823811279</v>
      </c>
      <c r="D12" s="4">
        <f t="shared" si="1"/>
        <v>6.99967137693066</v>
      </c>
      <c r="E12" s="43">
        <f t="shared" si="2"/>
        <v>3450.6</v>
      </c>
    </row>
    <row r="13" spans="1:5" ht="15">
      <c r="A13" s="2" t="s">
        <v>301</v>
      </c>
      <c r="B13">
        <v>9090</v>
      </c>
      <c r="C13" s="4">
        <f t="shared" si="0"/>
        <v>12.409386902567883</v>
      </c>
      <c r="D13" s="4">
        <f t="shared" si="1"/>
        <v>16.595465001643117</v>
      </c>
      <c r="E13" s="43">
        <f t="shared" si="2"/>
        <v>8181</v>
      </c>
    </row>
    <row r="14" spans="1:5" ht="15">
      <c r="A14" s="2" t="s">
        <v>1079</v>
      </c>
      <c r="B14">
        <f>SUM(B2:B13)</f>
        <v>54774</v>
      </c>
      <c r="C14" s="4">
        <f t="shared" si="0"/>
        <v>74.77577097923577</v>
      </c>
      <c r="D14" s="4">
        <f t="shared" si="1"/>
        <v>100</v>
      </c>
      <c r="E14" s="43">
        <f t="shared" si="2"/>
        <v>49296.6</v>
      </c>
    </row>
    <row r="15" ht="15">
      <c r="A15" s="2"/>
    </row>
    <row r="16" spans="1:5" ht="15">
      <c r="A16" t="s">
        <v>1123</v>
      </c>
      <c r="B16">
        <v>73251</v>
      </c>
      <c r="C16">
        <f>B16/B17%</f>
        <v>33.35853215354279</v>
      </c>
      <c r="D16" s="42">
        <f>B16*0.9</f>
        <v>65925.90000000001</v>
      </c>
      <c r="E16">
        <f>D16/D17%</f>
        <v>33.35853215354279</v>
      </c>
    </row>
    <row r="17" spans="1:4" ht="15">
      <c r="A17" t="s">
        <v>1124</v>
      </c>
      <c r="B17">
        <v>219587</v>
      </c>
      <c r="D17" s="42">
        <f>B17*0.9</f>
        <v>197628.30000000002</v>
      </c>
    </row>
    <row r="20" ht="15">
      <c r="E20" s="43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7.8515625" style="0" bestFit="1" customWidth="1"/>
    <col min="2" max="2" width="18.00390625" style="0" customWidth="1"/>
    <col min="3" max="3" width="20.7109375" style="0" bestFit="1" customWidth="1"/>
    <col min="4" max="4" width="18.57421875" style="0" customWidth="1"/>
    <col min="5" max="5" width="17.140625" style="0" customWidth="1"/>
    <col min="6" max="6" width="10.28125" style="0" customWidth="1"/>
    <col min="7" max="7" width="20.7109375" style="0" bestFit="1" customWidth="1"/>
    <col min="8" max="8" width="20.7109375" style="0" customWidth="1"/>
    <col min="9" max="9" width="11.57421875" style="0" customWidth="1"/>
    <col min="10" max="10" width="20.7109375" style="0" bestFit="1" customWidth="1"/>
    <col min="11" max="11" width="14.28125" style="0" bestFit="1" customWidth="1"/>
  </cols>
  <sheetData>
    <row r="2" spans="2:10" ht="15">
      <c r="B2">
        <v>2015</v>
      </c>
      <c r="C2">
        <v>2015</v>
      </c>
      <c r="F2">
        <v>2014</v>
      </c>
      <c r="G2">
        <v>2014</v>
      </c>
      <c r="I2">
        <v>2013</v>
      </c>
      <c r="J2">
        <v>2013</v>
      </c>
    </row>
    <row r="3" spans="1:11" ht="45">
      <c r="A3" s="1" t="s">
        <v>1039</v>
      </c>
      <c r="B3" s="37" t="s">
        <v>1041</v>
      </c>
      <c r="C3" s="25" t="s">
        <v>1080</v>
      </c>
      <c r="D3" s="25" t="s">
        <v>1106</v>
      </c>
      <c r="E3" s="25" t="s">
        <v>1107</v>
      </c>
      <c r="F3" s="25" t="s">
        <v>1103</v>
      </c>
      <c r="G3" s="25" t="s">
        <v>1080</v>
      </c>
      <c r="H3" s="25" t="s">
        <v>1104</v>
      </c>
      <c r="I3" s="25" t="s">
        <v>1103</v>
      </c>
      <c r="J3" s="25" t="s">
        <v>1080</v>
      </c>
      <c r="K3" s="36" t="s">
        <v>1104</v>
      </c>
    </row>
    <row r="4" spans="1:11" ht="15">
      <c r="A4" s="2" t="s">
        <v>301</v>
      </c>
      <c r="B4" s="4">
        <v>86.16158906246146</v>
      </c>
      <c r="C4" s="6" t="str">
        <f>IF(B4&gt;79.99,"Very good",IF(B4&gt;59.99,"Good",IF(B4&gt;39.99,"Fair",IF(B4&gt;19.99,"Poor","Very Poor"))))</f>
        <v>Very good</v>
      </c>
      <c r="D4" s="6" t="s">
        <v>1108</v>
      </c>
      <c r="E4" s="6" t="s">
        <v>1112</v>
      </c>
      <c r="F4">
        <v>88.3</v>
      </c>
      <c r="G4" t="str">
        <f>IF(F4&gt;79.99,"Very good",IF(F4&gt;59.99,"Good",IF(F4&gt;39.99,"Fair",IF(F4&gt;19.99,"Poor","Very Poor"))))</f>
        <v>Very good</v>
      </c>
      <c r="H4" s="85">
        <f>B4-F4</f>
        <v>-2.138410937538538</v>
      </c>
      <c r="I4">
        <v>83.5</v>
      </c>
      <c r="J4" t="s">
        <v>1043</v>
      </c>
      <c r="K4" s="4">
        <f>B4-I4</f>
        <v>2.6615890624614593</v>
      </c>
    </row>
    <row r="5" spans="1:11" ht="15">
      <c r="A5" s="2" t="s">
        <v>260</v>
      </c>
      <c r="B5" s="4">
        <v>83.887379970559</v>
      </c>
      <c r="C5" s="6" t="str">
        <f aca="true" t="shared" si="0" ref="C5:C19">IF(B5&gt;79.99,"Very good",IF(B5&gt;59.99,"Good",IF(B5&gt;39.99,"Fair",IF(B5&gt;19.99,"Poor","Very Poor"))))</f>
        <v>Very good</v>
      </c>
      <c r="D5" s="6" t="s">
        <v>1108</v>
      </c>
      <c r="E5" s="6" t="s">
        <v>1112</v>
      </c>
      <c r="F5">
        <v>83.3</v>
      </c>
      <c r="G5" t="str">
        <f>IF(F5&gt;79.99,"Very good",IF(F5&gt;59.99,"Good",IF(F5&gt;39.99,"Fair",IF(F5&gt;19.99,"Poor","Very Poor"))))</f>
        <v>Very good</v>
      </c>
      <c r="H5" s="85">
        <f>B5-F5</f>
        <v>0.5873799705589988</v>
      </c>
      <c r="I5">
        <v>60.4</v>
      </c>
      <c r="J5" t="s">
        <v>1044</v>
      </c>
      <c r="K5" s="4">
        <f aca="true" t="shared" si="1" ref="K5:K19">B5-I5</f>
        <v>23.487379970558997</v>
      </c>
    </row>
    <row r="6" spans="1:11" ht="15">
      <c r="A6" s="2" t="s">
        <v>506</v>
      </c>
      <c r="B6" s="4">
        <v>69.29541090153768</v>
      </c>
      <c r="C6" s="6" t="str">
        <f t="shared" si="0"/>
        <v>Good</v>
      </c>
      <c r="D6" s="6" t="s">
        <v>1108</v>
      </c>
      <c r="E6" s="6" t="s">
        <v>1112</v>
      </c>
      <c r="F6">
        <v>61.8</v>
      </c>
      <c r="G6" t="str">
        <f>IF(F6&gt;79.99,"Very good",IF(F6&gt;59.99,"Good",IF(F6&gt;39.99,"Fair",IF(F6&gt;19.99,"Poor","Very Poor"))))</f>
        <v>Good</v>
      </c>
      <c r="H6" s="85">
        <f>B6-F6</f>
        <v>7.4954109015376815</v>
      </c>
      <c r="I6">
        <v>48.1</v>
      </c>
      <c r="J6" t="str">
        <f>IF(I6&gt;79.99,"Very good",IF(I6&gt;59.99,"Good",IF(I6&gt;39.99,"Fair",IF(I6&gt;19.99,"Poor","Very Poor"))))</f>
        <v>Fair</v>
      </c>
      <c r="K6" s="4">
        <f>B6-I6</f>
        <v>21.195410901537677</v>
      </c>
    </row>
    <row r="7" spans="1:11" ht="15">
      <c r="A7" s="2" t="s">
        <v>588</v>
      </c>
      <c r="B7" s="4">
        <v>68.53236903631228</v>
      </c>
      <c r="C7" s="6" t="str">
        <f t="shared" si="0"/>
        <v>Good</v>
      </c>
      <c r="D7" s="6" t="s">
        <v>1108</v>
      </c>
      <c r="E7" s="6" t="s">
        <v>1112</v>
      </c>
      <c r="F7">
        <v>53.8</v>
      </c>
      <c r="G7" t="str">
        <f>IF(F7&gt;79.99,"Very good",IF(F7&gt;59.99,"Good",IF(F7&gt;39.99,"Fair",IF(F7&gt;19.99,"Poor","Very Poor"))))</f>
        <v>Fair</v>
      </c>
      <c r="H7" s="85">
        <f>B7-F7</f>
        <v>14.732369036312278</v>
      </c>
      <c r="I7">
        <v>49.4</v>
      </c>
      <c r="J7" t="str">
        <f>IF(I7&gt;79.99,"Very good",IF(I7&gt;59.99,"Good",IF(I7&gt;39.99,"Fair",IF(I7&gt;19.99,"Poor","Very Poor"))))</f>
        <v>Fair</v>
      </c>
      <c r="K7" s="4">
        <f>B7-I7</f>
        <v>19.132369036312276</v>
      </c>
    </row>
    <row r="8" spans="1:11" ht="15">
      <c r="A8" s="2" t="s">
        <v>465</v>
      </c>
      <c r="B8" s="4">
        <v>66.38902445075138</v>
      </c>
      <c r="C8" s="6" t="str">
        <f t="shared" si="0"/>
        <v>Good</v>
      </c>
      <c r="D8" s="6" t="s">
        <v>1108</v>
      </c>
      <c r="E8" s="6" t="s">
        <v>1112</v>
      </c>
      <c r="F8">
        <v>69.1</v>
      </c>
      <c r="G8" t="str">
        <f aca="true" t="shared" si="2" ref="G8:G19">IF(F8&gt;79.99,"Very good",IF(F8&gt;59.99,"Good",IF(F8&gt;39.99,"Fair",IF(F8&gt;19.99,"Poor","Very Poor"))))</f>
        <v>Good</v>
      </c>
      <c r="H8" s="85">
        <f aca="true" t="shared" si="3" ref="H8:H19">B8-F8</f>
        <v>-2.710975549248616</v>
      </c>
      <c r="I8">
        <v>51.2</v>
      </c>
      <c r="J8" t="str">
        <f aca="true" t="shared" si="4" ref="J8:J19">IF(I8&gt;79.99,"Very good",IF(I8&gt;59.99,"Good",IF(I8&gt;39.99,"Fair",IF(I8&gt;19.99,"Poor","Very Poor"))))</f>
        <v>Fair</v>
      </c>
      <c r="K8" s="4">
        <f t="shared" si="1"/>
        <v>15.189024450751376</v>
      </c>
    </row>
    <row r="9" spans="1:11" ht="15">
      <c r="A9" s="2" t="s">
        <v>213</v>
      </c>
      <c r="B9" s="4">
        <v>65.29890044514163</v>
      </c>
      <c r="C9" s="6" t="str">
        <f t="shared" si="0"/>
        <v>Good</v>
      </c>
      <c r="D9" s="6" t="s">
        <v>1108</v>
      </c>
      <c r="E9" s="6" t="s">
        <v>1112</v>
      </c>
      <c r="F9">
        <v>68.2</v>
      </c>
      <c r="G9" t="str">
        <f t="shared" si="2"/>
        <v>Good</v>
      </c>
      <c r="H9" s="85">
        <f t="shared" si="3"/>
        <v>-2.9010995548583765</v>
      </c>
      <c r="I9">
        <v>52.1</v>
      </c>
      <c r="J9" t="str">
        <f t="shared" si="4"/>
        <v>Fair</v>
      </c>
      <c r="K9" s="4">
        <f t="shared" si="1"/>
        <v>13.198900445141625</v>
      </c>
    </row>
    <row r="10" spans="1:11" ht="15">
      <c r="A10" s="2" t="s">
        <v>670</v>
      </c>
      <c r="B10" s="4">
        <v>61.329562732319246</v>
      </c>
      <c r="C10" s="6" t="str">
        <f t="shared" si="0"/>
        <v>Good</v>
      </c>
      <c r="D10" s="6" t="s">
        <v>1108</v>
      </c>
      <c r="E10" s="6" t="s">
        <v>1112</v>
      </c>
      <c r="F10">
        <v>49.6</v>
      </c>
      <c r="G10" t="str">
        <f t="shared" si="2"/>
        <v>Fair</v>
      </c>
      <c r="H10" s="85">
        <f t="shared" si="3"/>
        <v>11.729562732319245</v>
      </c>
      <c r="I10">
        <v>50.7</v>
      </c>
      <c r="J10" t="str">
        <f t="shared" si="4"/>
        <v>Fair</v>
      </c>
      <c r="K10" s="4">
        <f t="shared" si="1"/>
        <v>10.629562732319243</v>
      </c>
    </row>
    <row r="11" spans="1:11" ht="15">
      <c r="A11" s="2" t="s">
        <v>793</v>
      </c>
      <c r="B11" s="4">
        <v>59.62906544400781</v>
      </c>
      <c r="C11" s="6" t="str">
        <f t="shared" si="0"/>
        <v>Fair</v>
      </c>
      <c r="D11" s="6" t="s">
        <v>1109</v>
      </c>
      <c r="E11" s="6" t="s">
        <v>1112</v>
      </c>
      <c r="F11">
        <v>59.9</v>
      </c>
      <c r="G11" t="str">
        <f t="shared" si="2"/>
        <v>Fair</v>
      </c>
      <c r="H11" s="85">
        <f t="shared" si="3"/>
        <v>-0.2709345559921914</v>
      </c>
      <c r="I11">
        <v>54.2</v>
      </c>
      <c r="J11" t="str">
        <f t="shared" si="4"/>
        <v>Fair</v>
      </c>
      <c r="K11" s="4">
        <f t="shared" si="1"/>
        <v>5.429065444007804</v>
      </c>
    </row>
    <row r="12" spans="1:11" ht="15">
      <c r="A12" s="2" t="s">
        <v>384</v>
      </c>
      <c r="B12" s="4">
        <v>53.77974644213363</v>
      </c>
      <c r="C12" s="6" t="str">
        <f t="shared" si="0"/>
        <v>Fair</v>
      </c>
      <c r="D12" s="6" t="s">
        <v>1111</v>
      </c>
      <c r="E12" s="6" t="s">
        <v>1113</v>
      </c>
      <c r="F12">
        <v>53.9</v>
      </c>
      <c r="G12" t="str">
        <f t="shared" si="2"/>
        <v>Fair</v>
      </c>
      <c r="H12" s="85">
        <f t="shared" si="3"/>
        <v>-0.12025355786636993</v>
      </c>
      <c r="I12">
        <v>45.9</v>
      </c>
      <c r="J12" t="str">
        <f t="shared" si="4"/>
        <v>Fair</v>
      </c>
      <c r="K12" s="4">
        <f t="shared" si="1"/>
        <v>7.87974644213363</v>
      </c>
    </row>
    <row r="13" spans="1:11" ht="15">
      <c r="A13" s="2" t="s">
        <v>547</v>
      </c>
      <c r="B13" s="4">
        <v>52.48022709345066</v>
      </c>
      <c r="C13" s="6" t="str">
        <f t="shared" si="0"/>
        <v>Fair</v>
      </c>
      <c r="D13" s="6" t="s">
        <v>1108</v>
      </c>
      <c r="E13" s="6" t="s">
        <v>1113</v>
      </c>
      <c r="F13">
        <v>50.6</v>
      </c>
      <c r="G13" t="str">
        <f t="shared" si="2"/>
        <v>Fair</v>
      </c>
      <c r="H13" s="85">
        <f t="shared" si="3"/>
        <v>1.8802270934506566</v>
      </c>
      <c r="I13">
        <v>17.4</v>
      </c>
      <c r="J13" t="str">
        <f t="shared" si="4"/>
        <v>Very Poor</v>
      </c>
      <c r="K13" s="4">
        <f t="shared" si="1"/>
        <v>35.08022709345066</v>
      </c>
    </row>
    <row r="14" spans="1:11" ht="15">
      <c r="A14" s="2" t="s">
        <v>425</v>
      </c>
      <c r="B14" s="4">
        <v>46.30275380952374</v>
      </c>
      <c r="C14" s="6" t="str">
        <f t="shared" si="0"/>
        <v>Fair</v>
      </c>
      <c r="D14" s="6" t="s">
        <v>1108</v>
      </c>
      <c r="E14" s="6" t="s">
        <v>1112</v>
      </c>
      <c r="F14">
        <v>24.6</v>
      </c>
      <c r="G14" t="str">
        <f t="shared" si="2"/>
        <v>Poor</v>
      </c>
      <c r="H14" s="85">
        <f t="shared" si="3"/>
        <v>21.702753809523742</v>
      </c>
      <c r="I14">
        <v>26.6</v>
      </c>
      <c r="J14" t="str">
        <f t="shared" si="4"/>
        <v>Poor</v>
      </c>
      <c r="K14" s="4">
        <f t="shared" si="1"/>
        <v>19.702753809523742</v>
      </c>
    </row>
    <row r="15" spans="1:11" ht="15">
      <c r="A15" s="2" t="s">
        <v>835</v>
      </c>
      <c r="B15" s="4">
        <v>44.84774599999992</v>
      </c>
      <c r="C15" s="6" t="str">
        <f t="shared" si="0"/>
        <v>Fair</v>
      </c>
      <c r="D15" s="6" t="s">
        <v>1111</v>
      </c>
      <c r="E15" s="6" t="s">
        <v>1114</v>
      </c>
      <c r="F15">
        <v>24.7</v>
      </c>
      <c r="G15" t="str">
        <f t="shared" si="2"/>
        <v>Poor</v>
      </c>
      <c r="H15" s="85">
        <f t="shared" si="3"/>
        <v>20.147745999999923</v>
      </c>
      <c r="I15">
        <v>16.3</v>
      </c>
      <c r="J15" t="str">
        <f t="shared" si="4"/>
        <v>Very Poor</v>
      </c>
      <c r="K15" s="4">
        <f t="shared" si="1"/>
        <v>28.547745999999922</v>
      </c>
    </row>
    <row r="16" spans="1:11" ht="15">
      <c r="A16" s="2" t="s">
        <v>342</v>
      </c>
      <c r="B16" s="4">
        <v>41.218668225625564</v>
      </c>
      <c r="C16" s="6" t="str">
        <f t="shared" si="0"/>
        <v>Fair</v>
      </c>
      <c r="D16" s="6" t="s">
        <v>1111</v>
      </c>
      <c r="E16" s="6" t="s">
        <v>1113</v>
      </c>
      <c r="F16">
        <v>46.3</v>
      </c>
      <c r="G16" t="str">
        <f t="shared" si="2"/>
        <v>Fair</v>
      </c>
      <c r="H16" s="85">
        <f t="shared" si="3"/>
        <v>-5.0813317743744335</v>
      </c>
      <c r="I16">
        <v>23</v>
      </c>
      <c r="J16" t="str">
        <f t="shared" si="4"/>
        <v>Poor</v>
      </c>
      <c r="K16" s="4">
        <f t="shared" si="1"/>
        <v>18.218668225625564</v>
      </c>
    </row>
    <row r="17" spans="1:11" ht="15">
      <c r="A17" s="2" t="s">
        <v>629</v>
      </c>
      <c r="B17" s="4">
        <v>39.62426618752747</v>
      </c>
      <c r="C17" s="6" t="str">
        <f t="shared" si="0"/>
        <v>Poor</v>
      </c>
      <c r="D17" s="6" t="s">
        <v>1111</v>
      </c>
      <c r="E17" s="6" t="s">
        <v>1112</v>
      </c>
      <c r="F17">
        <v>18.8</v>
      </c>
      <c r="G17" t="str">
        <f t="shared" si="2"/>
        <v>Very Poor</v>
      </c>
      <c r="H17" s="85">
        <f t="shared" si="3"/>
        <v>20.824266187527467</v>
      </c>
      <c r="I17">
        <v>23.4</v>
      </c>
      <c r="J17" t="str">
        <f t="shared" si="4"/>
        <v>Poor</v>
      </c>
      <c r="K17" s="4">
        <f t="shared" si="1"/>
        <v>16.22426618752747</v>
      </c>
    </row>
    <row r="18" spans="1:11" ht="15">
      <c r="A18" s="2" t="s">
        <v>28</v>
      </c>
      <c r="B18" s="4">
        <v>38.220018333333286</v>
      </c>
      <c r="C18" s="6" t="str">
        <f t="shared" si="0"/>
        <v>Poor</v>
      </c>
      <c r="D18" s="6" t="s">
        <v>1111</v>
      </c>
      <c r="E18" s="6" t="s">
        <v>1112</v>
      </c>
      <c r="F18">
        <v>24.5</v>
      </c>
      <c r="G18" t="str">
        <f t="shared" si="2"/>
        <v>Poor</v>
      </c>
      <c r="H18" s="85">
        <f t="shared" si="3"/>
        <v>13.720018333333286</v>
      </c>
      <c r="I18">
        <v>24.5</v>
      </c>
      <c r="J18" t="str">
        <f t="shared" si="4"/>
        <v>Poor</v>
      </c>
      <c r="K18" s="4">
        <f t="shared" si="1"/>
        <v>13.720018333333286</v>
      </c>
    </row>
    <row r="19" spans="1:11" ht="15">
      <c r="A19" s="2" t="s">
        <v>172</v>
      </c>
      <c r="B19" s="4">
        <v>16.56760199999999</v>
      </c>
      <c r="C19" s="6" t="str">
        <f t="shared" si="0"/>
        <v>Very Poor</v>
      </c>
      <c r="D19" s="6" t="s">
        <v>1110</v>
      </c>
      <c r="E19" s="6" t="s">
        <v>1110</v>
      </c>
      <c r="F19">
        <v>15.5</v>
      </c>
      <c r="G19" t="str">
        <f t="shared" si="2"/>
        <v>Very Poor</v>
      </c>
      <c r="H19" s="85">
        <f t="shared" si="3"/>
        <v>1.0676019999999902</v>
      </c>
      <c r="I19">
        <v>10</v>
      </c>
      <c r="J19" t="str">
        <f t="shared" si="4"/>
        <v>Very Poor</v>
      </c>
      <c r="K19" s="4">
        <f t="shared" si="1"/>
        <v>6.56760199999999</v>
      </c>
    </row>
    <row r="20" spans="1:9" ht="15">
      <c r="A20" s="2" t="s">
        <v>1105</v>
      </c>
      <c r="B20" s="4">
        <f>AVERAGE(B4:B19)</f>
        <v>55.8477706334178</v>
      </c>
      <c r="C20" s="6"/>
      <c r="D20" s="6"/>
      <c r="E20" s="6"/>
      <c r="F20" s="4">
        <f>AVERAGE(F4:F19)</f>
        <v>49.55625</v>
      </c>
      <c r="H20" s="6"/>
      <c r="I20" s="4">
        <f>AVERAGE(I4:I19)</f>
        <v>39.793749999999996</v>
      </c>
    </row>
    <row r="21" ht="15">
      <c r="H21" s="6"/>
    </row>
    <row r="23" ht="15">
      <c r="K23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3"/>
  <sheetViews>
    <sheetView showGridLines="0" zoomScalePageLayoutView="0" workbookViewId="0" topLeftCell="A1">
      <selection activeCell="G30" sqref="G30"/>
    </sheetView>
  </sheetViews>
  <sheetFormatPr defaultColWidth="9.140625" defaultRowHeight="15"/>
  <cols>
    <col min="1" max="1" width="19.140625" style="0" bestFit="1" customWidth="1"/>
    <col min="3" max="3" width="17.28125" style="0" bestFit="1" customWidth="1"/>
    <col min="5" max="5" width="17.7109375" style="0" bestFit="1" customWidth="1"/>
    <col min="7" max="7" width="17.7109375" style="0" bestFit="1" customWidth="1"/>
    <col min="9" max="9" width="14.7109375" style="0" bestFit="1" customWidth="1"/>
  </cols>
  <sheetData>
    <row r="2" ht="15.75" thickBot="1"/>
    <row r="3" spans="1:10" ht="15.75" thickBot="1">
      <c r="A3" s="86" t="s">
        <v>1053</v>
      </c>
      <c r="B3" s="87"/>
      <c r="C3" s="87"/>
      <c r="D3" s="88"/>
      <c r="E3" s="89" t="s">
        <v>1054</v>
      </c>
      <c r="F3" s="89"/>
      <c r="G3" s="89"/>
      <c r="H3" s="89"/>
      <c r="I3" s="89"/>
      <c r="J3" s="90"/>
    </row>
    <row r="4" spans="1:10" ht="21">
      <c r="A4" s="67" t="s">
        <v>1043</v>
      </c>
      <c r="B4" s="68"/>
      <c r="C4" s="71" t="s">
        <v>1044</v>
      </c>
      <c r="D4" s="72"/>
      <c r="E4" s="75" t="s">
        <v>1045</v>
      </c>
      <c r="F4" s="76"/>
      <c r="G4" s="79" t="s">
        <v>1046</v>
      </c>
      <c r="H4" s="80"/>
      <c r="I4" s="22" t="s">
        <v>1047</v>
      </c>
      <c r="J4" s="23"/>
    </row>
    <row r="5" spans="1:10" ht="15.75" thickBot="1">
      <c r="A5" s="69" t="s">
        <v>1048</v>
      </c>
      <c r="B5" s="70"/>
      <c r="C5" s="73" t="s">
        <v>1049</v>
      </c>
      <c r="D5" s="74"/>
      <c r="E5" s="77" t="s">
        <v>1050</v>
      </c>
      <c r="F5" s="78"/>
      <c r="G5" s="81" t="s">
        <v>1051</v>
      </c>
      <c r="H5" s="82"/>
      <c r="I5" s="83" t="s">
        <v>1052</v>
      </c>
      <c r="J5" s="84"/>
    </row>
    <row r="6" spans="1:10" ht="15">
      <c r="A6" s="8" t="s">
        <v>301</v>
      </c>
      <c r="B6" s="9">
        <f>VLOOKUP(A6,'Overall scores'!$A$3:$B$20,2,FALSE)</f>
        <v>86.16158906246146</v>
      </c>
      <c r="C6" s="65" t="s">
        <v>506</v>
      </c>
      <c r="D6" s="66">
        <f>VLOOKUP(C6,'Overall scores'!$A$3:$B$20,2,FALSE)</f>
        <v>69.29541090153768</v>
      </c>
      <c r="E6" s="8" t="s">
        <v>793</v>
      </c>
      <c r="F6" s="9">
        <f>VLOOKUP(E6,'Overall scores'!$A$3:$B$20,2,FALSE)</f>
        <v>59.62906544400781</v>
      </c>
      <c r="G6" s="8" t="s">
        <v>629</v>
      </c>
      <c r="H6" s="9">
        <f>VLOOKUP(G6,'Overall scores'!$A$3:$B$20,2,FALSE)</f>
        <v>39.62426618752747</v>
      </c>
      <c r="I6" s="8" t="s">
        <v>172</v>
      </c>
      <c r="J6" s="9">
        <f>VLOOKUP(I6,'Overall scores'!$A$3:$B$20,2,FALSE)</f>
        <v>16.56760199999999</v>
      </c>
    </row>
    <row r="7" spans="1:10" ht="15">
      <c r="A7" s="8" t="s">
        <v>260</v>
      </c>
      <c r="B7" s="9">
        <f>VLOOKUP(A7,'Overall scores'!$A$3:$B$20,2,FALSE)</f>
        <v>83.887379970559</v>
      </c>
      <c r="C7" s="8" t="s">
        <v>588</v>
      </c>
      <c r="D7" s="9">
        <f>VLOOKUP(C7,'Overall scores'!$A$3:$B$20,2,FALSE)</f>
        <v>68.53236903631228</v>
      </c>
      <c r="E7" s="8" t="s">
        <v>384</v>
      </c>
      <c r="F7" s="9">
        <f>VLOOKUP(E7,'Overall scores'!$A$3:$B$20,2,FALSE)</f>
        <v>53.77974644213363</v>
      </c>
      <c r="G7" s="8" t="s">
        <v>28</v>
      </c>
      <c r="H7" s="9">
        <f>VLOOKUP(G7,'Overall scores'!$A$3:$B$20,2,FALSE)</f>
        <v>38.220018333333286</v>
      </c>
      <c r="I7" s="11"/>
      <c r="J7" s="10"/>
    </row>
    <row r="8" spans="1:10" ht="15">
      <c r="A8" s="8"/>
      <c r="B8" s="9"/>
      <c r="C8" s="8" t="s">
        <v>465</v>
      </c>
      <c r="D8" s="9">
        <f>VLOOKUP(C8,'Overall scores'!$A$3:$B$20,2,FALSE)</f>
        <v>66.38902445075138</v>
      </c>
      <c r="E8" s="8" t="s">
        <v>547</v>
      </c>
      <c r="F8" s="9">
        <f>VLOOKUP(E8,'Overall scores'!$A$3:$B$20,2,FALSE)</f>
        <v>52.48022709345066</v>
      </c>
      <c r="G8" s="8"/>
      <c r="H8" s="9"/>
      <c r="I8" s="11"/>
      <c r="J8" s="10"/>
    </row>
    <row r="9" spans="1:10" ht="15">
      <c r="A9" s="11"/>
      <c r="B9" s="9"/>
      <c r="C9" s="8" t="s">
        <v>213</v>
      </c>
      <c r="D9" s="9">
        <f>VLOOKUP(C9,'Overall scores'!$A$3:$B$20,2,FALSE)</f>
        <v>65.29890044514163</v>
      </c>
      <c r="E9" s="8" t="s">
        <v>425</v>
      </c>
      <c r="F9" s="9">
        <f>VLOOKUP(E9,'Overall scores'!$A$3:$B$20,2,FALSE)</f>
        <v>46.30275380952374</v>
      </c>
      <c r="G9" s="11"/>
      <c r="H9" s="9"/>
      <c r="I9" s="11"/>
      <c r="J9" s="10"/>
    </row>
    <row r="10" spans="1:10" ht="15">
      <c r="A10" s="11"/>
      <c r="B10" s="9"/>
      <c r="C10" s="8" t="s">
        <v>670</v>
      </c>
      <c r="D10" s="9">
        <f>VLOOKUP(C10,'Overall scores'!$A$3:$B$20,2,FALSE)</f>
        <v>61.329562732319246</v>
      </c>
      <c r="E10" s="8" t="s">
        <v>835</v>
      </c>
      <c r="F10" s="9">
        <f>VLOOKUP(E10,'Overall scores'!$A$3:$B$20,2,FALSE)</f>
        <v>44.84774599999992</v>
      </c>
      <c r="G10" s="11"/>
      <c r="H10" s="9"/>
      <c r="I10" s="11"/>
      <c r="J10" s="10"/>
    </row>
    <row r="11" spans="1:10" ht="15.75" thickBot="1">
      <c r="A11" s="12"/>
      <c r="B11" s="14"/>
      <c r="C11" s="15"/>
      <c r="D11" s="14"/>
      <c r="E11" s="15" t="s">
        <v>342</v>
      </c>
      <c r="F11" s="14">
        <f>VLOOKUP(E11,'Overall scores'!$A$3:$B$20,2,FALSE)</f>
        <v>41.218668225625564</v>
      </c>
      <c r="G11" s="12"/>
      <c r="H11" s="13"/>
      <c r="I11" s="12"/>
      <c r="J11" s="13"/>
    </row>
    <row r="12" spans="2:6" ht="15">
      <c r="B12" s="4"/>
      <c r="D12" s="4"/>
      <c r="F12" s="4"/>
    </row>
    <row r="13" ht="15">
      <c r="F13" s="4"/>
    </row>
  </sheetData>
  <sheetProtection/>
  <mergeCells count="2">
    <mergeCell ref="A3:D3"/>
    <mergeCell ref="E3:J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22" sqref="T22"/>
    </sheetView>
  </sheetViews>
  <sheetFormatPr defaultColWidth="9.140625" defaultRowHeight="15"/>
  <cols>
    <col min="2" max="2" width="18.00390625" style="0" customWidth="1"/>
  </cols>
  <sheetData>
    <row r="1" spans="2:18" ht="15">
      <c r="B1" t="s">
        <v>1039</v>
      </c>
      <c r="C1" t="s">
        <v>629</v>
      </c>
      <c r="D1" t="s">
        <v>670</v>
      </c>
      <c r="E1" t="s">
        <v>28</v>
      </c>
      <c r="F1" t="s">
        <v>213</v>
      </c>
      <c r="G1" t="s">
        <v>793</v>
      </c>
      <c r="H1" t="s">
        <v>465</v>
      </c>
      <c r="I1" t="s">
        <v>506</v>
      </c>
      <c r="J1" t="s">
        <v>425</v>
      </c>
      <c r="K1" t="s">
        <v>342</v>
      </c>
      <c r="L1" t="s">
        <v>835</v>
      </c>
      <c r="M1" t="s">
        <v>384</v>
      </c>
      <c r="N1" t="s">
        <v>172</v>
      </c>
      <c r="O1" t="s">
        <v>588</v>
      </c>
      <c r="P1" t="s">
        <v>547</v>
      </c>
      <c r="Q1" t="s">
        <v>260</v>
      </c>
      <c r="R1" t="s">
        <v>301</v>
      </c>
    </row>
    <row r="2" spans="1:18" ht="15">
      <c r="A2">
        <v>1</v>
      </c>
      <c r="B2" t="s">
        <v>170</v>
      </c>
      <c r="C2" s="4">
        <v>0</v>
      </c>
      <c r="D2" s="4">
        <v>66.66</v>
      </c>
      <c r="E2" s="4">
        <v>33.33</v>
      </c>
      <c r="F2" s="4">
        <v>100</v>
      </c>
      <c r="G2" s="4">
        <v>100</v>
      </c>
      <c r="H2" s="4">
        <v>100</v>
      </c>
      <c r="I2" s="4">
        <v>100</v>
      </c>
      <c r="J2" s="4">
        <v>66.66</v>
      </c>
      <c r="K2" s="4">
        <v>0</v>
      </c>
      <c r="L2" s="4">
        <v>33.33</v>
      </c>
      <c r="M2" s="4">
        <v>66.66</v>
      </c>
      <c r="N2" s="4">
        <v>0</v>
      </c>
      <c r="O2" s="4">
        <v>66.66</v>
      </c>
      <c r="P2" s="4">
        <v>0</v>
      </c>
      <c r="Q2" s="4">
        <v>100</v>
      </c>
      <c r="R2" s="4">
        <v>100</v>
      </c>
    </row>
    <row r="3" spans="1:18" ht="15">
      <c r="A3">
        <v>2</v>
      </c>
      <c r="B3" t="s">
        <v>161</v>
      </c>
      <c r="C3" s="4">
        <v>33.33</v>
      </c>
      <c r="D3" s="4">
        <v>66.66</v>
      </c>
      <c r="E3" s="4">
        <v>33.33</v>
      </c>
      <c r="F3" s="4">
        <v>100</v>
      </c>
      <c r="G3" s="4">
        <v>100</v>
      </c>
      <c r="H3" s="4">
        <v>100</v>
      </c>
      <c r="I3" s="4">
        <v>100</v>
      </c>
      <c r="J3" s="4">
        <v>66.66</v>
      </c>
      <c r="K3" s="4">
        <v>100</v>
      </c>
      <c r="L3" s="4">
        <v>66.66</v>
      </c>
      <c r="M3" s="4">
        <v>33.33</v>
      </c>
      <c r="N3" s="4">
        <v>33.33</v>
      </c>
      <c r="O3" s="4">
        <v>66.66</v>
      </c>
      <c r="P3" s="4">
        <v>66.6</v>
      </c>
      <c r="Q3" s="4">
        <v>100</v>
      </c>
      <c r="R3" s="4">
        <v>100</v>
      </c>
    </row>
    <row r="4" spans="1:18" ht="15">
      <c r="A4">
        <v>3</v>
      </c>
      <c r="B4" t="s">
        <v>167</v>
      </c>
      <c r="C4" s="4">
        <v>92</v>
      </c>
      <c r="D4" s="4">
        <v>68</v>
      </c>
      <c r="E4" s="4">
        <v>0</v>
      </c>
      <c r="F4" s="4">
        <v>87</v>
      </c>
      <c r="G4" s="4">
        <v>59</v>
      </c>
      <c r="H4" s="4">
        <v>91</v>
      </c>
      <c r="I4" s="4">
        <v>77</v>
      </c>
      <c r="J4" s="4">
        <v>62</v>
      </c>
      <c r="K4" s="4">
        <v>23</v>
      </c>
      <c r="L4" s="4">
        <v>31</v>
      </c>
      <c r="M4" s="4">
        <v>28</v>
      </c>
      <c r="N4" s="4">
        <v>0</v>
      </c>
      <c r="O4" s="4">
        <v>76</v>
      </c>
      <c r="P4" s="4">
        <v>60</v>
      </c>
      <c r="Q4" s="4">
        <v>95</v>
      </c>
      <c r="R4" s="4">
        <v>85</v>
      </c>
    </row>
    <row r="5" spans="1:18" ht="15">
      <c r="A5">
        <v>4</v>
      </c>
      <c r="B5" t="s">
        <v>42</v>
      </c>
      <c r="C5" s="4">
        <v>50</v>
      </c>
      <c r="D5" s="4">
        <v>50</v>
      </c>
      <c r="E5" s="4">
        <v>50</v>
      </c>
      <c r="F5" s="4">
        <v>100</v>
      </c>
      <c r="G5" s="4">
        <v>100</v>
      </c>
      <c r="H5" s="4">
        <v>100</v>
      </c>
      <c r="I5" s="4">
        <v>100</v>
      </c>
      <c r="J5" s="4">
        <v>50</v>
      </c>
      <c r="K5" s="4">
        <v>50</v>
      </c>
      <c r="L5" s="4">
        <v>100</v>
      </c>
      <c r="M5" s="4">
        <v>50</v>
      </c>
      <c r="N5" s="4">
        <v>50</v>
      </c>
      <c r="O5" s="4">
        <v>100</v>
      </c>
      <c r="P5" s="4">
        <v>100</v>
      </c>
      <c r="Q5" s="4">
        <v>100</v>
      </c>
      <c r="R5" s="4">
        <v>100</v>
      </c>
    </row>
    <row r="6" spans="1:18" ht="15">
      <c r="A6">
        <v>5</v>
      </c>
      <c r="B6" t="s">
        <v>39</v>
      </c>
      <c r="C6" s="4">
        <v>50</v>
      </c>
      <c r="D6" s="4">
        <v>100</v>
      </c>
      <c r="E6" s="4">
        <v>100</v>
      </c>
      <c r="F6" s="4">
        <v>100</v>
      </c>
      <c r="G6" s="4">
        <v>100</v>
      </c>
      <c r="H6" s="4">
        <v>100</v>
      </c>
      <c r="I6" s="4">
        <v>100</v>
      </c>
      <c r="J6" s="4">
        <v>100</v>
      </c>
      <c r="K6" s="4">
        <v>50</v>
      </c>
      <c r="L6" s="4">
        <v>100</v>
      </c>
      <c r="M6" s="4">
        <v>100</v>
      </c>
      <c r="N6" s="4">
        <v>0</v>
      </c>
      <c r="O6" s="4">
        <v>100</v>
      </c>
      <c r="P6" s="4">
        <v>50</v>
      </c>
      <c r="Q6" s="4">
        <v>100</v>
      </c>
      <c r="R6" s="4">
        <v>100</v>
      </c>
    </row>
    <row r="7" spans="1:18" ht="15">
      <c r="A7">
        <v>6</v>
      </c>
      <c r="B7" t="s">
        <v>48</v>
      </c>
      <c r="C7" s="4">
        <v>0</v>
      </c>
      <c r="D7" s="4">
        <v>0</v>
      </c>
      <c r="E7" s="4">
        <v>50</v>
      </c>
      <c r="F7" s="4">
        <v>50</v>
      </c>
      <c r="G7" s="4">
        <v>50</v>
      </c>
      <c r="H7" s="4">
        <v>50</v>
      </c>
      <c r="I7" s="4">
        <v>87.5</v>
      </c>
      <c r="J7" s="4">
        <v>0</v>
      </c>
      <c r="K7" s="4">
        <v>0</v>
      </c>
      <c r="L7" s="4">
        <v>0</v>
      </c>
      <c r="M7" s="4">
        <v>52.1551724138</v>
      </c>
      <c r="N7" s="4">
        <v>50</v>
      </c>
      <c r="O7" s="4">
        <v>82.5</v>
      </c>
      <c r="P7" s="4">
        <v>0</v>
      </c>
      <c r="Q7" s="4">
        <v>97.2222222222</v>
      </c>
      <c r="R7" s="4">
        <v>100</v>
      </c>
    </row>
    <row r="8" spans="1:18" ht="15">
      <c r="A8">
        <v>7</v>
      </c>
      <c r="B8" t="s">
        <v>30</v>
      </c>
      <c r="C8" s="4">
        <v>50</v>
      </c>
      <c r="D8" s="4">
        <v>100</v>
      </c>
      <c r="E8" s="4">
        <v>100</v>
      </c>
      <c r="F8" s="4">
        <v>100</v>
      </c>
      <c r="G8" s="4">
        <v>100</v>
      </c>
      <c r="H8" s="4">
        <v>100</v>
      </c>
      <c r="I8" s="4">
        <v>100</v>
      </c>
      <c r="J8" s="4">
        <v>100</v>
      </c>
      <c r="K8" s="4">
        <v>50</v>
      </c>
      <c r="L8" s="4">
        <v>100</v>
      </c>
      <c r="M8" s="4">
        <v>100</v>
      </c>
      <c r="N8" s="4">
        <v>50</v>
      </c>
      <c r="O8" s="4">
        <v>100</v>
      </c>
      <c r="P8" s="4">
        <v>100</v>
      </c>
      <c r="Q8" s="4">
        <v>100</v>
      </c>
      <c r="R8" s="4">
        <v>100</v>
      </c>
    </row>
    <row r="9" spans="1:18" ht="15">
      <c r="A9">
        <v>8</v>
      </c>
      <c r="B9" t="s">
        <v>45</v>
      </c>
      <c r="C9" s="4">
        <v>50</v>
      </c>
      <c r="D9" s="4">
        <v>100</v>
      </c>
      <c r="E9" s="4">
        <v>100</v>
      </c>
      <c r="F9" s="4">
        <v>100</v>
      </c>
      <c r="G9" s="4">
        <v>100</v>
      </c>
      <c r="H9" s="4">
        <v>100</v>
      </c>
      <c r="I9" s="4">
        <v>100</v>
      </c>
      <c r="J9" s="4">
        <v>50</v>
      </c>
      <c r="K9" s="4">
        <v>50</v>
      </c>
      <c r="L9" s="4">
        <v>100</v>
      </c>
      <c r="M9" s="4">
        <v>100</v>
      </c>
      <c r="N9" s="4">
        <v>50</v>
      </c>
      <c r="O9" s="4">
        <v>100</v>
      </c>
      <c r="P9" s="4">
        <v>100</v>
      </c>
      <c r="Q9" s="4">
        <v>100</v>
      </c>
      <c r="R9" s="4">
        <v>100</v>
      </c>
    </row>
    <row r="10" spans="1:18" ht="15">
      <c r="A10">
        <v>9</v>
      </c>
      <c r="B10" t="s">
        <v>59</v>
      </c>
      <c r="C10" s="4">
        <v>50</v>
      </c>
      <c r="D10" s="4">
        <v>50</v>
      </c>
      <c r="E10" s="4">
        <v>50</v>
      </c>
      <c r="F10" s="4">
        <v>100</v>
      </c>
      <c r="G10" s="4">
        <v>100</v>
      </c>
      <c r="H10" s="4">
        <v>100</v>
      </c>
      <c r="I10" s="4">
        <v>100</v>
      </c>
      <c r="J10" s="4">
        <v>50</v>
      </c>
      <c r="K10" s="4">
        <v>50</v>
      </c>
      <c r="L10" s="4">
        <v>100</v>
      </c>
      <c r="M10" s="4">
        <v>100</v>
      </c>
      <c r="N10" s="4">
        <v>50</v>
      </c>
      <c r="O10" s="4">
        <v>100</v>
      </c>
      <c r="P10" s="4">
        <v>0</v>
      </c>
      <c r="Q10" s="4">
        <v>100</v>
      </c>
      <c r="R10" s="4">
        <v>100</v>
      </c>
    </row>
    <row r="11" spans="1:18" ht="15">
      <c r="A11">
        <v>10</v>
      </c>
      <c r="B11" t="s">
        <v>56</v>
      </c>
      <c r="C11" s="4">
        <v>33.3333333333</v>
      </c>
      <c r="D11" s="4">
        <v>100</v>
      </c>
      <c r="E11" s="4">
        <v>0</v>
      </c>
      <c r="F11" s="4">
        <v>16.665</v>
      </c>
      <c r="G11" s="4">
        <v>66.6666666667</v>
      </c>
      <c r="H11" s="4">
        <v>16.665</v>
      </c>
      <c r="I11" s="4">
        <v>100</v>
      </c>
      <c r="J11" s="4">
        <v>11.11</v>
      </c>
      <c r="K11" s="4">
        <v>50</v>
      </c>
      <c r="L11" s="4">
        <v>0</v>
      </c>
      <c r="M11" s="4">
        <v>100</v>
      </c>
      <c r="N11" s="4">
        <v>0</v>
      </c>
      <c r="O11" s="4">
        <v>62.5773751667</v>
      </c>
      <c r="P11" s="4">
        <v>66.6666666667</v>
      </c>
      <c r="Q11" s="4">
        <v>92.9302837462</v>
      </c>
      <c r="R11" s="4">
        <v>66.6666666667</v>
      </c>
    </row>
    <row r="12" spans="1:18" ht="15">
      <c r="A12">
        <v>11</v>
      </c>
      <c r="B12" t="s">
        <v>51</v>
      </c>
      <c r="C12" s="4">
        <v>0</v>
      </c>
      <c r="D12" s="4">
        <v>100</v>
      </c>
      <c r="E12" s="4">
        <v>66.6666666667</v>
      </c>
      <c r="F12" s="4">
        <v>83.3333333333</v>
      </c>
      <c r="G12" s="4">
        <v>100</v>
      </c>
      <c r="H12" s="4">
        <v>100</v>
      </c>
      <c r="I12" s="4">
        <v>100</v>
      </c>
      <c r="J12" s="4">
        <v>11.11</v>
      </c>
      <c r="K12" s="4">
        <v>100</v>
      </c>
      <c r="L12" s="4">
        <v>0</v>
      </c>
      <c r="M12" s="4">
        <v>100</v>
      </c>
      <c r="N12" s="4">
        <v>0</v>
      </c>
      <c r="O12" s="4">
        <v>66.6666666667</v>
      </c>
      <c r="P12" s="4">
        <v>66.6666666667</v>
      </c>
      <c r="Q12" s="4">
        <v>100</v>
      </c>
      <c r="R12" s="4">
        <v>0</v>
      </c>
    </row>
    <row r="13" spans="1:18" ht="15">
      <c r="A13">
        <v>12</v>
      </c>
      <c r="B13" t="s">
        <v>83</v>
      </c>
      <c r="C13" s="4">
        <v>59.7663551402</v>
      </c>
      <c r="D13" s="4">
        <v>85.7555898227</v>
      </c>
      <c r="E13" s="4">
        <v>75</v>
      </c>
      <c r="F13" s="4">
        <v>99.6178779637</v>
      </c>
      <c r="G13" s="4">
        <v>95</v>
      </c>
      <c r="H13" s="4">
        <v>100</v>
      </c>
      <c r="I13" s="4">
        <v>97.9052197802</v>
      </c>
      <c r="J13" s="4">
        <v>100</v>
      </c>
      <c r="K13" s="4">
        <v>0</v>
      </c>
      <c r="L13" s="4">
        <v>0</v>
      </c>
      <c r="M13" s="4">
        <v>75</v>
      </c>
      <c r="N13" s="4">
        <v>0</v>
      </c>
      <c r="O13" s="4">
        <v>100</v>
      </c>
      <c r="P13" s="4">
        <v>0</v>
      </c>
      <c r="Q13" s="4">
        <v>99.9865059831</v>
      </c>
      <c r="R13" s="4">
        <v>94.3216463415</v>
      </c>
    </row>
    <row r="14" spans="1:18" ht="15">
      <c r="A14">
        <v>13</v>
      </c>
      <c r="B14" t="s">
        <v>90</v>
      </c>
      <c r="C14" s="4">
        <v>33.33</v>
      </c>
      <c r="D14" s="4">
        <v>85.7555898227</v>
      </c>
      <c r="E14" s="4">
        <v>75</v>
      </c>
      <c r="F14" s="4">
        <v>100</v>
      </c>
      <c r="G14" s="4">
        <v>33.33</v>
      </c>
      <c r="H14" s="4">
        <v>100</v>
      </c>
      <c r="I14" s="4">
        <v>100</v>
      </c>
      <c r="J14" s="4">
        <v>100</v>
      </c>
      <c r="K14" s="4">
        <v>33.33</v>
      </c>
      <c r="L14" s="4">
        <v>33.33</v>
      </c>
      <c r="M14" s="4">
        <v>75</v>
      </c>
      <c r="N14" s="4">
        <v>33.33</v>
      </c>
      <c r="O14" s="4">
        <v>33.33</v>
      </c>
      <c r="P14" s="4">
        <v>100</v>
      </c>
      <c r="Q14" s="4">
        <v>100</v>
      </c>
      <c r="R14" s="4">
        <v>100</v>
      </c>
    </row>
    <row r="15" spans="1:18" ht="15">
      <c r="A15">
        <v>14</v>
      </c>
      <c r="B15" t="s">
        <v>87</v>
      </c>
      <c r="C15" s="4">
        <v>75</v>
      </c>
      <c r="D15" s="4">
        <v>73.83384734</v>
      </c>
      <c r="E15" s="4">
        <v>75</v>
      </c>
      <c r="F15" s="4">
        <v>100</v>
      </c>
      <c r="G15" s="4">
        <v>0</v>
      </c>
      <c r="H15" s="4">
        <v>100</v>
      </c>
      <c r="I15" s="4">
        <v>100</v>
      </c>
      <c r="J15" s="4">
        <v>100</v>
      </c>
      <c r="K15" s="4">
        <v>50.5527479469</v>
      </c>
      <c r="L15" s="4">
        <v>75</v>
      </c>
      <c r="M15" s="4">
        <v>75</v>
      </c>
      <c r="N15" s="4">
        <v>33.33</v>
      </c>
      <c r="O15" s="4">
        <v>100</v>
      </c>
      <c r="P15" s="4">
        <v>100</v>
      </c>
      <c r="Q15" s="4">
        <v>100</v>
      </c>
      <c r="R15" s="4">
        <v>100</v>
      </c>
    </row>
    <row r="16" spans="1:18" ht="15">
      <c r="A16">
        <v>15</v>
      </c>
      <c r="B16" t="s">
        <v>76</v>
      </c>
      <c r="C16" s="4">
        <v>71.4252336449</v>
      </c>
      <c r="D16" s="4">
        <v>57.6860061681</v>
      </c>
      <c r="E16" s="4">
        <v>75</v>
      </c>
      <c r="F16" s="4">
        <v>83.3517165311</v>
      </c>
      <c r="G16" s="4">
        <v>94.4695481336</v>
      </c>
      <c r="H16" s="4">
        <v>91.8287937743</v>
      </c>
      <c r="I16" s="4">
        <v>89.6791078744</v>
      </c>
      <c r="J16" s="4">
        <v>100</v>
      </c>
      <c r="K16" s="4">
        <v>73.7326279217</v>
      </c>
      <c r="L16" s="4">
        <v>75</v>
      </c>
      <c r="M16" s="4">
        <v>71.5960324617</v>
      </c>
      <c r="N16" s="4">
        <v>33.33</v>
      </c>
      <c r="O16" s="4">
        <v>91.0087719298</v>
      </c>
      <c r="P16" s="4">
        <v>96.77028451</v>
      </c>
      <c r="Q16" s="4">
        <v>92.0903326288</v>
      </c>
      <c r="R16" s="4">
        <v>99.4979326639</v>
      </c>
    </row>
    <row r="17" spans="1:18" ht="15">
      <c r="A17">
        <v>16</v>
      </c>
      <c r="B17" t="s">
        <v>62</v>
      </c>
      <c r="C17" s="4">
        <v>75</v>
      </c>
      <c r="D17" s="4">
        <v>85.7555898227</v>
      </c>
      <c r="E17" s="4">
        <v>0</v>
      </c>
      <c r="F17" s="4">
        <v>94.0131486921</v>
      </c>
      <c r="G17" s="4">
        <v>91.4931237721</v>
      </c>
      <c r="H17" s="4">
        <v>99.6078431373</v>
      </c>
      <c r="I17" s="4">
        <v>79.3269230769</v>
      </c>
      <c r="J17" s="4">
        <v>100</v>
      </c>
      <c r="K17" s="4">
        <v>74.4472520531</v>
      </c>
      <c r="L17" s="4">
        <v>75</v>
      </c>
      <c r="M17" s="4">
        <v>75</v>
      </c>
      <c r="N17" s="4">
        <v>33.33</v>
      </c>
      <c r="O17" s="4">
        <v>100</v>
      </c>
      <c r="P17" s="4">
        <v>33.33</v>
      </c>
      <c r="Q17" s="4">
        <v>93.1820715799</v>
      </c>
      <c r="R17" s="4">
        <v>91.3644816364</v>
      </c>
    </row>
    <row r="18" spans="1:18" ht="15">
      <c r="A18">
        <v>17</v>
      </c>
      <c r="B18" t="s">
        <v>79</v>
      </c>
      <c r="C18" s="4">
        <v>75</v>
      </c>
      <c r="D18" s="4">
        <v>64.2444101773</v>
      </c>
      <c r="E18" s="4">
        <v>0</v>
      </c>
      <c r="F18" s="4">
        <v>99.2727147387</v>
      </c>
      <c r="G18" s="4">
        <v>72.4410609037</v>
      </c>
      <c r="H18" s="4">
        <v>99.7081712062</v>
      </c>
      <c r="I18" s="4">
        <v>98.8165680473</v>
      </c>
      <c r="J18" s="4">
        <v>57.1428571429</v>
      </c>
      <c r="K18" s="4">
        <v>75</v>
      </c>
      <c r="L18" s="4">
        <v>75</v>
      </c>
      <c r="M18" s="4">
        <v>63.334084761</v>
      </c>
      <c r="N18" s="4">
        <v>0</v>
      </c>
      <c r="O18" s="4">
        <v>100</v>
      </c>
      <c r="P18" s="4">
        <v>100</v>
      </c>
      <c r="Q18" s="4">
        <v>50.005562354</v>
      </c>
      <c r="R18" s="4">
        <v>100</v>
      </c>
    </row>
    <row r="19" spans="1:18" ht="15">
      <c r="A19">
        <v>18</v>
      </c>
      <c r="B19" t="s">
        <v>72</v>
      </c>
      <c r="C19" s="4">
        <v>75</v>
      </c>
      <c r="D19" s="4">
        <v>98.7181958365</v>
      </c>
      <c r="E19" s="4">
        <v>73.3333333333</v>
      </c>
      <c r="F19" s="4">
        <v>99.9000413622</v>
      </c>
      <c r="G19" s="4">
        <v>94.9263261297</v>
      </c>
      <c r="H19" s="4">
        <v>100</v>
      </c>
      <c r="I19" s="4">
        <v>99.7610377788</v>
      </c>
      <c r="J19" s="4">
        <v>98.8095238095</v>
      </c>
      <c r="K19" s="4">
        <v>74.9368288061</v>
      </c>
      <c r="L19" s="4">
        <v>75</v>
      </c>
      <c r="M19" s="4">
        <v>74.9887285843</v>
      </c>
      <c r="N19" s="4">
        <v>33.33</v>
      </c>
      <c r="O19" s="4">
        <v>98.503051106</v>
      </c>
      <c r="P19" s="4">
        <v>99.9315068493</v>
      </c>
      <c r="Q19" s="4">
        <v>99.8859717432</v>
      </c>
      <c r="R19" s="4">
        <v>99.9339388935</v>
      </c>
    </row>
    <row r="20" spans="1:18" ht="15">
      <c r="A20">
        <v>19</v>
      </c>
      <c r="B20" t="s">
        <v>69</v>
      </c>
      <c r="C20" s="4">
        <v>75</v>
      </c>
      <c r="D20" s="4">
        <v>100</v>
      </c>
      <c r="E20" s="4">
        <v>75</v>
      </c>
      <c r="F20" s="4">
        <v>100</v>
      </c>
      <c r="G20" s="4">
        <v>95</v>
      </c>
      <c r="H20" s="4">
        <v>100</v>
      </c>
      <c r="I20" s="4">
        <v>100</v>
      </c>
      <c r="J20" s="4">
        <v>100</v>
      </c>
      <c r="K20" s="4">
        <v>75</v>
      </c>
      <c r="L20" s="4">
        <v>75</v>
      </c>
      <c r="M20" s="4">
        <v>75</v>
      </c>
      <c r="N20" s="4">
        <v>33.33</v>
      </c>
      <c r="O20" s="4">
        <v>100</v>
      </c>
      <c r="P20" s="4">
        <v>100</v>
      </c>
      <c r="Q20" s="4">
        <v>100</v>
      </c>
      <c r="R20" s="4">
        <v>100</v>
      </c>
    </row>
    <row r="21" spans="1:18" ht="15">
      <c r="A21">
        <v>20</v>
      </c>
      <c r="B21" t="s">
        <v>101</v>
      </c>
      <c r="C21" s="4">
        <v>74.8753894081</v>
      </c>
      <c r="D21" s="4">
        <v>100</v>
      </c>
      <c r="E21" s="4">
        <v>33.33</v>
      </c>
      <c r="F21" s="4">
        <v>100</v>
      </c>
      <c r="G21" s="4">
        <v>67.6227897839</v>
      </c>
      <c r="H21" s="4">
        <v>100</v>
      </c>
      <c r="I21" s="4">
        <v>100</v>
      </c>
      <c r="J21" s="4">
        <v>100</v>
      </c>
      <c r="K21" s="4">
        <v>74.6841440303</v>
      </c>
      <c r="L21" s="4">
        <v>75</v>
      </c>
      <c r="M21" s="4">
        <v>70.6108597285</v>
      </c>
      <c r="N21" s="4">
        <v>0</v>
      </c>
      <c r="O21" s="4">
        <v>100</v>
      </c>
      <c r="P21" s="4">
        <v>99.9631190727</v>
      </c>
      <c r="Q21" s="4">
        <v>100</v>
      </c>
      <c r="R21" s="4">
        <v>100</v>
      </c>
    </row>
    <row r="22" spans="1:18" ht="15">
      <c r="A22">
        <v>21</v>
      </c>
      <c r="B22" t="s">
        <v>93</v>
      </c>
      <c r="C22" s="4">
        <v>59.7663551402</v>
      </c>
      <c r="D22" s="4">
        <v>100</v>
      </c>
      <c r="E22" s="4">
        <v>75</v>
      </c>
      <c r="F22" s="4">
        <v>100</v>
      </c>
      <c r="G22" s="4">
        <v>91.4931237721</v>
      </c>
      <c r="H22" s="4">
        <v>100</v>
      </c>
      <c r="I22" s="4">
        <v>100</v>
      </c>
      <c r="J22" s="4">
        <v>100</v>
      </c>
      <c r="K22" s="4">
        <v>75</v>
      </c>
      <c r="L22" s="4">
        <v>75</v>
      </c>
      <c r="M22" s="4">
        <v>75</v>
      </c>
      <c r="N22" s="4">
        <v>33.33</v>
      </c>
      <c r="O22" s="4">
        <v>100</v>
      </c>
      <c r="P22" s="4">
        <v>100</v>
      </c>
      <c r="Q22" s="4">
        <v>100</v>
      </c>
      <c r="R22" s="4">
        <v>99.930264993</v>
      </c>
    </row>
    <row r="23" spans="1:18" ht="15">
      <c r="A23">
        <v>22</v>
      </c>
      <c r="B23" t="s">
        <v>104</v>
      </c>
      <c r="C23" s="4">
        <v>74.992211838</v>
      </c>
      <c r="D23" s="4">
        <v>100</v>
      </c>
      <c r="E23" s="4">
        <v>75</v>
      </c>
      <c r="F23" s="4">
        <v>100</v>
      </c>
      <c r="G23" s="4">
        <v>70.7465618861</v>
      </c>
      <c r="H23" s="4">
        <v>100</v>
      </c>
      <c r="I23" s="4">
        <v>100</v>
      </c>
      <c r="J23" s="4">
        <v>100</v>
      </c>
      <c r="K23" s="4">
        <v>75</v>
      </c>
      <c r="L23" s="4">
        <v>75</v>
      </c>
      <c r="M23" s="4">
        <v>72.7601809955</v>
      </c>
      <c r="N23" s="4">
        <v>0</v>
      </c>
      <c r="O23" s="4">
        <v>100</v>
      </c>
      <c r="P23" s="4">
        <v>63.0558482613</v>
      </c>
      <c r="Q23" s="4">
        <v>100</v>
      </c>
      <c r="R23" s="4">
        <v>94.270106927</v>
      </c>
    </row>
    <row r="24" spans="1:18" ht="15">
      <c r="A24">
        <v>23</v>
      </c>
      <c r="B24" t="s">
        <v>98</v>
      </c>
      <c r="C24" s="4">
        <v>75</v>
      </c>
      <c r="D24" s="4">
        <v>100</v>
      </c>
      <c r="E24" s="4">
        <v>75</v>
      </c>
      <c r="F24" s="4">
        <v>100</v>
      </c>
      <c r="G24" s="4">
        <v>95</v>
      </c>
      <c r="H24" s="4">
        <v>100</v>
      </c>
      <c r="I24" s="4">
        <v>100</v>
      </c>
      <c r="J24" s="4">
        <v>0</v>
      </c>
      <c r="K24" s="4">
        <v>75</v>
      </c>
      <c r="L24" s="4">
        <v>75</v>
      </c>
      <c r="M24" s="4">
        <v>75</v>
      </c>
      <c r="N24" s="4">
        <v>0</v>
      </c>
      <c r="O24" s="4">
        <v>100</v>
      </c>
      <c r="P24" s="4">
        <v>100</v>
      </c>
      <c r="Q24" s="4">
        <v>100</v>
      </c>
      <c r="R24" s="4">
        <v>100</v>
      </c>
    </row>
    <row r="25" spans="1:18" ht="15">
      <c r="A25">
        <v>24</v>
      </c>
      <c r="B25" t="s">
        <v>107</v>
      </c>
      <c r="C25" s="4">
        <v>74.9065420561</v>
      </c>
      <c r="D25" s="4">
        <v>97.5038550501</v>
      </c>
      <c r="E25" s="4">
        <v>75</v>
      </c>
      <c r="F25" s="4">
        <v>99.9655315042</v>
      </c>
      <c r="G25" s="4">
        <v>69.5088408644</v>
      </c>
      <c r="H25" s="4">
        <v>100</v>
      </c>
      <c r="I25" s="4">
        <v>99.943104233</v>
      </c>
      <c r="J25" s="4">
        <v>75</v>
      </c>
      <c r="K25" s="4">
        <v>75</v>
      </c>
      <c r="L25" s="4">
        <v>75</v>
      </c>
      <c r="M25" s="4">
        <v>74.9549143372</v>
      </c>
      <c r="N25" s="4">
        <v>33.33</v>
      </c>
      <c r="O25" s="4">
        <v>100</v>
      </c>
      <c r="P25" s="4">
        <v>100</v>
      </c>
      <c r="Q25" s="4">
        <v>100</v>
      </c>
      <c r="R25" s="4">
        <v>100</v>
      </c>
    </row>
    <row r="26" spans="1:18" ht="15">
      <c r="A26">
        <v>25</v>
      </c>
      <c r="B26" t="s">
        <v>110</v>
      </c>
      <c r="C26" s="4">
        <v>59.8762968875</v>
      </c>
      <c r="D26" s="4">
        <v>0</v>
      </c>
      <c r="E26" s="4">
        <v>0</v>
      </c>
      <c r="F26" s="4">
        <v>85.4494629984</v>
      </c>
      <c r="G26" s="4">
        <v>0</v>
      </c>
      <c r="H26" s="4">
        <v>75</v>
      </c>
      <c r="I26" s="4">
        <v>71.4670098269</v>
      </c>
      <c r="J26" s="4">
        <v>0</v>
      </c>
      <c r="K26" s="4">
        <v>50.1545595054</v>
      </c>
      <c r="L26" s="4">
        <v>75</v>
      </c>
      <c r="M26" s="4">
        <v>0</v>
      </c>
      <c r="N26" s="4">
        <v>33.33</v>
      </c>
      <c r="O26" s="4">
        <v>64.022517912</v>
      </c>
      <c r="P26" s="4">
        <v>55.3970518307</v>
      </c>
      <c r="Q26" s="4">
        <v>50.2746077033</v>
      </c>
      <c r="R26" s="4">
        <v>60.5504587156</v>
      </c>
    </row>
    <row r="27" spans="1:18" ht="15">
      <c r="A27">
        <v>26</v>
      </c>
      <c r="B27" t="s">
        <v>113</v>
      </c>
      <c r="C27" s="4">
        <v>70.1168224299</v>
      </c>
      <c r="D27" s="4">
        <v>85.0713184271</v>
      </c>
      <c r="E27" s="4">
        <v>16.665</v>
      </c>
      <c r="F27" s="4">
        <v>98.139599944</v>
      </c>
      <c r="G27" s="4">
        <v>95</v>
      </c>
      <c r="H27" s="4">
        <v>99.4117647059</v>
      </c>
      <c r="I27" s="4">
        <v>99.2445054945</v>
      </c>
      <c r="J27" s="4">
        <v>100</v>
      </c>
      <c r="K27" s="4">
        <v>74.9802590019</v>
      </c>
      <c r="L27" s="4">
        <v>75</v>
      </c>
      <c r="M27" s="4">
        <v>72.7828054299</v>
      </c>
      <c r="N27" s="4">
        <v>0</v>
      </c>
      <c r="O27" s="4">
        <v>99.1704805492</v>
      </c>
      <c r="P27" s="4">
        <v>88.8198103267</v>
      </c>
      <c r="Q27" s="4">
        <v>97.7422232133</v>
      </c>
      <c r="R27" s="4">
        <v>100</v>
      </c>
    </row>
    <row r="28" spans="1:18" ht="15">
      <c r="A28">
        <v>27</v>
      </c>
      <c r="B28" t="s">
        <v>128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56.436210848</v>
      </c>
      <c r="P28" s="4">
        <v>0</v>
      </c>
      <c r="Q28" s="4">
        <v>53.9830413924</v>
      </c>
      <c r="R28" s="4">
        <v>85.2293577982</v>
      </c>
    </row>
    <row r="29" spans="1:18" ht="15">
      <c r="A29">
        <v>28</v>
      </c>
      <c r="B29" t="s">
        <v>131</v>
      </c>
      <c r="C29" s="4">
        <v>0</v>
      </c>
      <c r="D29" s="4">
        <v>50</v>
      </c>
      <c r="E29" s="4">
        <v>50</v>
      </c>
      <c r="F29" s="4">
        <v>0</v>
      </c>
      <c r="G29" s="4">
        <v>50</v>
      </c>
      <c r="H29" s="4">
        <v>0</v>
      </c>
      <c r="I29" s="4">
        <v>0</v>
      </c>
      <c r="J29" s="4">
        <v>50</v>
      </c>
      <c r="K29" s="4">
        <v>0</v>
      </c>
      <c r="L29" s="4">
        <v>0</v>
      </c>
      <c r="M29" s="4">
        <v>50</v>
      </c>
      <c r="N29" s="4">
        <v>50</v>
      </c>
      <c r="O29" s="4">
        <v>0</v>
      </c>
      <c r="P29" s="4">
        <v>50</v>
      </c>
      <c r="Q29" s="4">
        <v>52.7446167578</v>
      </c>
      <c r="R29" s="4">
        <v>59.7859327217</v>
      </c>
    </row>
    <row r="30" spans="1:18" ht="15">
      <c r="A30">
        <v>29</v>
      </c>
      <c r="B30" t="s">
        <v>122</v>
      </c>
      <c r="C30" s="4">
        <v>0</v>
      </c>
      <c r="D30" s="4">
        <v>50</v>
      </c>
      <c r="E30" s="4">
        <v>0</v>
      </c>
      <c r="F30" s="4">
        <v>50</v>
      </c>
      <c r="G30" s="4">
        <v>50</v>
      </c>
      <c r="H30" s="4">
        <v>50</v>
      </c>
      <c r="I30" s="4">
        <v>50</v>
      </c>
      <c r="J30" s="4">
        <v>0</v>
      </c>
      <c r="K30" s="4">
        <v>50</v>
      </c>
      <c r="L30" s="4">
        <v>50</v>
      </c>
      <c r="M30" s="4">
        <v>50</v>
      </c>
      <c r="N30" s="4">
        <v>0</v>
      </c>
      <c r="O30" s="4">
        <v>50</v>
      </c>
      <c r="P30" s="4">
        <v>50</v>
      </c>
      <c r="Q30" s="4">
        <v>52.5695931478</v>
      </c>
      <c r="R30" s="4">
        <v>74.8995983936</v>
      </c>
    </row>
    <row r="31" spans="1:18" ht="15">
      <c r="A31">
        <v>30</v>
      </c>
      <c r="B31" t="s">
        <v>117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56.2827517003</v>
      </c>
      <c r="R31" s="4">
        <v>53.1804281346</v>
      </c>
    </row>
    <row r="32" spans="1:18" ht="15">
      <c r="A32">
        <v>31</v>
      </c>
      <c r="B32" t="s">
        <v>125</v>
      </c>
      <c r="C32" s="4">
        <v>50</v>
      </c>
      <c r="D32" s="4">
        <v>57.8835774865</v>
      </c>
      <c r="E32" s="4">
        <v>50</v>
      </c>
      <c r="F32" s="4">
        <v>0</v>
      </c>
      <c r="G32" s="4">
        <v>0</v>
      </c>
      <c r="H32" s="4">
        <v>0</v>
      </c>
      <c r="I32" s="4">
        <v>0</v>
      </c>
      <c r="J32" s="4">
        <v>50</v>
      </c>
      <c r="K32" s="4">
        <v>0</v>
      </c>
      <c r="L32" s="4">
        <v>75</v>
      </c>
      <c r="M32" s="4">
        <v>50</v>
      </c>
      <c r="N32" s="4">
        <v>0</v>
      </c>
      <c r="O32" s="4">
        <v>56.4263920671</v>
      </c>
      <c r="P32" s="4">
        <v>50</v>
      </c>
      <c r="Q32" s="4">
        <v>59.1537518118</v>
      </c>
      <c r="R32" s="4">
        <v>92.6605504587</v>
      </c>
    </row>
    <row r="33" spans="1:18" ht="15">
      <c r="A33">
        <v>32</v>
      </c>
      <c r="B33" t="s">
        <v>134</v>
      </c>
      <c r="C33" s="4">
        <v>50</v>
      </c>
      <c r="D33" s="4">
        <v>50</v>
      </c>
      <c r="E33" s="4">
        <v>50</v>
      </c>
      <c r="F33" s="4">
        <v>50</v>
      </c>
      <c r="G33" s="4">
        <v>50</v>
      </c>
      <c r="H33" s="4">
        <v>50</v>
      </c>
      <c r="I33" s="4">
        <v>50</v>
      </c>
      <c r="J33" s="4">
        <v>50</v>
      </c>
      <c r="K33" s="4">
        <v>50</v>
      </c>
      <c r="L33" s="4">
        <v>50</v>
      </c>
      <c r="M33" s="4">
        <v>50</v>
      </c>
      <c r="N33" s="4">
        <v>50</v>
      </c>
      <c r="O33" s="4">
        <v>50</v>
      </c>
      <c r="P33" s="4">
        <v>50</v>
      </c>
      <c r="Q33" s="4">
        <v>50.6024768493</v>
      </c>
      <c r="R33" s="4">
        <v>58.3486238532</v>
      </c>
    </row>
    <row r="34" spans="1:18" ht="15">
      <c r="A34">
        <v>33</v>
      </c>
      <c r="B34" t="s">
        <v>137</v>
      </c>
      <c r="C34" s="4">
        <v>62.5</v>
      </c>
      <c r="D34" s="4">
        <v>62.6136363636</v>
      </c>
      <c r="E34" s="4">
        <v>50</v>
      </c>
      <c r="F34" s="4">
        <v>68.3448379352</v>
      </c>
      <c r="G34" s="4">
        <v>0</v>
      </c>
      <c r="H34" s="4">
        <v>71.875</v>
      </c>
      <c r="I34" s="4">
        <v>60.5291193182</v>
      </c>
      <c r="J34" s="4">
        <v>50</v>
      </c>
      <c r="K34" s="4">
        <v>0</v>
      </c>
      <c r="L34" s="4">
        <v>0</v>
      </c>
      <c r="M34" s="4">
        <v>0</v>
      </c>
      <c r="N34" s="4">
        <v>0</v>
      </c>
      <c r="O34" s="4">
        <v>75</v>
      </c>
      <c r="P34" s="4">
        <v>50.4109589041</v>
      </c>
      <c r="Q34" s="4">
        <v>67.3127229489</v>
      </c>
      <c r="R34" s="4">
        <v>88.7077294686</v>
      </c>
    </row>
    <row r="35" spans="1:18" ht="15">
      <c r="A35">
        <v>34</v>
      </c>
      <c r="B35" t="s">
        <v>147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65.5154121063</v>
      </c>
      <c r="R35" s="4">
        <v>96.6709722875</v>
      </c>
    </row>
    <row r="36" spans="1:18" ht="15">
      <c r="A36">
        <v>35</v>
      </c>
      <c r="B36" t="s">
        <v>141</v>
      </c>
      <c r="C36" s="4">
        <v>75</v>
      </c>
      <c r="D36" s="4">
        <v>78.4502698535</v>
      </c>
      <c r="E36" s="4">
        <v>75</v>
      </c>
      <c r="F36" s="4">
        <v>100</v>
      </c>
      <c r="G36" s="4">
        <v>53.5068762279</v>
      </c>
      <c r="H36" s="4">
        <v>100</v>
      </c>
      <c r="I36" s="4">
        <v>100</v>
      </c>
      <c r="J36" s="4">
        <v>100</v>
      </c>
      <c r="K36" s="4">
        <v>74.9842072015</v>
      </c>
      <c r="L36" s="4">
        <v>75</v>
      </c>
      <c r="M36" s="4">
        <v>75</v>
      </c>
      <c r="N36" s="4">
        <v>33.33</v>
      </c>
      <c r="O36" s="4">
        <v>99.8093058734</v>
      </c>
      <c r="P36" s="4">
        <v>100</v>
      </c>
      <c r="Q36" s="4">
        <v>85.5558033226</v>
      </c>
      <c r="R36" s="4">
        <v>98.6750348675</v>
      </c>
    </row>
    <row r="37" spans="1:18" ht="15">
      <c r="A37">
        <v>36</v>
      </c>
      <c r="B37" t="s">
        <v>144</v>
      </c>
      <c r="C37" s="4">
        <v>75</v>
      </c>
      <c r="D37" s="4">
        <v>82.9510408635</v>
      </c>
      <c r="E37" s="4">
        <v>0</v>
      </c>
      <c r="F37" s="4">
        <v>96.7757728354</v>
      </c>
      <c r="G37" s="4">
        <v>91.4931237721</v>
      </c>
      <c r="H37" s="4">
        <v>99.0196078431</v>
      </c>
      <c r="I37" s="4">
        <v>93.3836996337</v>
      </c>
      <c r="J37" s="4">
        <v>0</v>
      </c>
      <c r="K37" s="4">
        <v>74.771004422</v>
      </c>
      <c r="L37" s="4">
        <v>75</v>
      </c>
      <c r="M37" s="4">
        <v>75</v>
      </c>
      <c r="N37" s="4">
        <v>0</v>
      </c>
      <c r="O37" s="4">
        <v>99.0083905416</v>
      </c>
      <c r="P37" s="4">
        <v>97.291886196</v>
      </c>
      <c r="Q37" s="4">
        <v>96.3485338388</v>
      </c>
      <c r="R37" s="4">
        <v>92.0037192004</v>
      </c>
    </row>
    <row r="38" spans="1:18" ht="15">
      <c r="A38">
        <v>37</v>
      </c>
      <c r="B38" t="s">
        <v>158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78.1413758502</v>
      </c>
      <c r="R38" s="4">
        <v>92.9510703364</v>
      </c>
    </row>
    <row r="39" spans="1:18" ht="15">
      <c r="A39">
        <v>38</v>
      </c>
      <c r="B39" t="s">
        <v>155</v>
      </c>
      <c r="C39" s="4">
        <v>0</v>
      </c>
      <c r="D39" s="4">
        <v>0</v>
      </c>
      <c r="E39" s="4">
        <v>0</v>
      </c>
      <c r="F39" s="4">
        <v>0</v>
      </c>
      <c r="G39" s="4">
        <v>50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52.4919166016</v>
      </c>
      <c r="R39" s="4">
        <v>86.7278287462</v>
      </c>
    </row>
    <row r="40" spans="1:18" ht="15">
      <c r="A40">
        <v>39</v>
      </c>
      <c r="B40" t="s">
        <v>150</v>
      </c>
      <c r="C40" s="4">
        <v>0</v>
      </c>
      <c r="D40" s="4">
        <v>50.799922899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53.2131960336</v>
      </c>
      <c r="P40" s="4">
        <v>0</v>
      </c>
      <c r="Q40" s="4">
        <v>56.2827517003</v>
      </c>
      <c r="R40" s="4">
        <v>70.2140672783</v>
      </c>
    </row>
  </sheetData>
  <sheetProtection/>
  <autoFilter ref="A1:R40"/>
  <conditionalFormatting sqref="C2:R40">
    <cfRule type="colorScale" priority="1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2">
      <selection activeCell="C6" sqref="C6"/>
    </sheetView>
  </sheetViews>
  <sheetFormatPr defaultColWidth="9.140625" defaultRowHeight="15"/>
  <cols>
    <col min="1" max="1" width="37.421875" style="0" bestFit="1" customWidth="1"/>
    <col min="2" max="2" width="16.28125" style="0" bestFit="1" customWidth="1"/>
    <col min="3" max="3" width="7.57421875" style="0" customWidth="1"/>
    <col min="4" max="4" width="11.28125" style="0" customWidth="1"/>
  </cols>
  <sheetData>
    <row r="3" spans="1:2" ht="15">
      <c r="A3" s="1" t="s">
        <v>1041</v>
      </c>
      <c r="B3" s="1" t="s">
        <v>1042</v>
      </c>
    </row>
    <row r="4" spans="1:4" ht="15">
      <c r="A4" s="1" t="s">
        <v>1039</v>
      </c>
      <c r="B4" t="s">
        <v>215</v>
      </c>
      <c r="C4" t="s">
        <v>34</v>
      </c>
      <c r="D4" t="s">
        <v>1040</v>
      </c>
    </row>
    <row r="5" spans="1:4" ht="15">
      <c r="A5" s="2" t="s">
        <v>301</v>
      </c>
      <c r="B5" s="4">
        <v>76.67108906246146</v>
      </c>
      <c r="C5" s="4">
        <v>9.4905</v>
      </c>
      <c r="D5" s="4">
        <v>86.16158906246146</v>
      </c>
    </row>
    <row r="6" spans="1:4" ht="15">
      <c r="A6" s="2" t="s">
        <v>260</v>
      </c>
      <c r="B6" s="4">
        <v>74.063879970559</v>
      </c>
      <c r="C6" s="4">
        <v>9.8235</v>
      </c>
      <c r="D6" s="4">
        <v>83.887379970559</v>
      </c>
    </row>
    <row r="7" spans="1:4" ht="15">
      <c r="A7" s="2" t="s">
        <v>506</v>
      </c>
      <c r="B7" s="4">
        <v>57.901310901537684</v>
      </c>
      <c r="C7" s="4">
        <v>11.3941</v>
      </c>
      <c r="D7" s="4">
        <v>69.29541090153768</v>
      </c>
    </row>
    <row r="8" spans="1:4" ht="15">
      <c r="A8" s="2" t="s">
        <v>588</v>
      </c>
      <c r="B8" s="4">
        <v>58.84873403631227</v>
      </c>
      <c r="C8" s="4">
        <v>9.683634999999999</v>
      </c>
      <c r="D8" s="4">
        <v>68.53236903631228</v>
      </c>
    </row>
    <row r="9" spans="1:4" ht="15">
      <c r="A9" s="2" t="s">
        <v>465</v>
      </c>
      <c r="B9" s="4">
        <v>52.58379395075138</v>
      </c>
      <c r="C9" s="4">
        <v>13.8052305</v>
      </c>
      <c r="D9" s="4">
        <v>66.38902445075138</v>
      </c>
    </row>
    <row r="10" spans="1:4" ht="15">
      <c r="A10" s="2" t="s">
        <v>213</v>
      </c>
      <c r="B10" s="4">
        <v>51.62686994514162</v>
      </c>
      <c r="C10" s="4">
        <v>13.6720305</v>
      </c>
      <c r="D10" s="4">
        <v>65.29890044514163</v>
      </c>
    </row>
    <row r="11" spans="1:4" ht="15">
      <c r="A11" s="2" t="s">
        <v>670</v>
      </c>
      <c r="B11" s="4">
        <v>48.035606732319245</v>
      </c>
      <c r="C11" s="4">
        <v>13.293956</v>
      </c>
      <c r="D11" s="4">
        <v>61.329562732319246</v>
      </c>
    </row>
    <row r="12" spans="1:4" ht="15">
      <c r="A12" s="2" t="s">
        <v>793</v>
      </c>
      <c r="B12" s="4">
        <v>43.79108644400781</v>
      </c>
      <c r="C12" s="4">
        <v>15.837979</v>
      </c>
      <c r="D12" s="4">
        <v>59.62906544400781</v>
      </c>
    </row>
    <row r="13" spans="1:4" ht="15">
      <c r="A13" s="2" t="s">
        <v>384</v>
      </c>
      <c r="B13" s="4">
        <v>43.92767944213362</v>
      </c>
      <c r="C13" s="4">
        <v>9.852067</v>
      </c>
      <c r="D13" s="4">
        <v>53.77974644213362</v>
      </c>
    </row>
    <row r="14" spans="1:4" ht="15">
      <c r="A14" s="2" t="s">
        <v>547</v>
      </c>
      <c r="B14" s="4">
        <v>42.13116809345066</v>
      </c>
      <c r="C14" s="4">
        <v>10.349058999999999</v>
      </c>
      <c r="D14" s="4">
        <v>52.48022709345066</v>
      </c>
    </row>
    <row r="15" spans="1:4" ht="15">
      <c r="A15" s="2" t="s">
        <v>425</v>
      </c>
      <c r="B15" s="4">
        <v>29.407023809523743</v>
      </c>
      <c r="C15" s="4">
        <v>16.89573</v>
      </c>
      <c r="D15" s="4">
        <v>46.30275380952374</v>
      </c>
    </row>
    <row r="16" spans="1:4" ht="15">
      <c r="A16" s="2" t="s">
        <v>835</v>
      </c>
      <c r="B16" s="4">
        <v>37.77249999999992</v>
      </c>
      <c r="C16" s="4">
        <v>7.075246</v>
      </c>
      <c r="D16" s="4">
        <v>44.84774599999992</v>
      </c>
    </row>
    <row r="17" spans="1:4" ht="15">
      <c r="A17" s="2" t="s">
        <v>342</v>
      </c>
      <c r="B17" s="4">
        <v>25.23948922562556</v>
      </c>
      <c r="C17" s="4">
        <v>15.979178999999998</v>
      </c>
      <c r="D17" s="4">
        <v>41.218668225625564</v>
      </c>
    </row>
    <row r="18" spans="1:4" ht="15">
      <c r="A18" s="2" t="s">
        <v>629</v>
      </c>
      <c r="B18" s="4">
        <v>24.262498187527463</v>
      </c>
      <c r="C18" s="4">
        <v>15.361767999999998</v>
      </c>
      <c r="D18" s="4">
        <v>39.62426618752746</v>
      </c>
    </row>
    <row r="19" spans="1:4" ht="15">
      <c r="A19" s="2" t="s">
        <v>28</v>
      </c>
      <c r="B19" s="4">
        <v>25.60533333333329</v>
      </c>
      <c r="C19" s="4">
        <v>12.614684999999998</v>
      </c>
      <c r="D19" s="4">
        <v>38.220018333333286</v>
      </c>
    </row>
    <row r="20" spans="1:4" ht="15">
      <c r="A20" s="2" t="s">
        <v>172</v>
      </c>
      <c r="B20" s="4"/>
      <c r="C20" s="4">
        <v>16.56760199999999</v>
      </c>
      <c r="D20" s="4">
        <v>16.56760199999999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37.421875" style="0" bestFit="1" customWidth="1"/>
    <col min="2" max="2" width="16.28125" style="0" customWidth="1"/>
    <col min="3" max="3" width="12.00390625" style="0" bestFit="1" customWidth="1"/>
    <col min="4" max="4" width="7.421875" style="0" bestFit="1" customWidth="1"/>
    <col min="5" max="5" width="11.28125" style="0" bestFit="1" customWidth="1"/>
    <col min="8" max="8" width="17.8515625" style="0" bestFit="1" customWidth="1"/>
    <col min="9" max="9" width="12.7109375" style="0" bestFit="1" customWidth="1"/>
    <col min="10" max="10" width="12.28125" style="0" bestFit="1" customWidth="1"/>
    <col min="12" max="12" width="20.7109375" style="0" bestFit="1" customWidth="1"/>
  </cols>
  <sheetData>
    <row r="3" spans="1:8" ht="15">
      <c r="A3" s="1" t="s">
        <v>1041</v>
      </c>
      <c r="B3" s="1" t="s">
        <v>1042</v>
      </c>
      <c r="H3" t="s">
        <v>1077</v>
      </c>
    </row>
    <row r="4" spans="1:12" ht="15">
      <c r="A4" s="1" t="s">
        <v>1039</v>
      </c>
      <c r="B4" t="s">
        <v>162</v>
      </c>
      <c r="C4" t="s">
        <v>31</v>
      </c>
      <c r="D4" t="s">
        <v>63</v>
      </c>
      <c r="E4" t="s">
        <v>1040</v>
      </c>
      <c r="H4" s="18" t="s">
        <v>1076</v>
      </c>
      <c r="I4" s="18" t="s">
        <v>1073</v>
      </c>
      <c r="J4" s="18" t="s">
        <v>1074</v>
      </c>
      <c r="K4" s="18" t="s">
        <v>1075</v>
      </c>
      <c r="L4" s="18" t="s">
        <v>1080</v>
      </c>
    </row>
    <row r="5" spans="1:12" ht="15">
      <c r="A5" s="2" t="s">
        <v>301</v>
      </c>
      <c r="B5" s="4">
        <v>9.4905</v>
      </c>
      <c r="C5" s="4">
        <v>19.45</v>
      </c>
      <c r="D5" s="4">
        <v>57.221089062461445</v>
      </c>
      <c r="E5" s="4">
        <v>86.16158906246145</v>
      </c>
      <c r="H5" t="str">
        <f>A5</f>
        <v>UK, DFID</v>
      </c>
      <c r="I5" s="4">
        <f>B5/10%</f>
        <v>94.905</v>
      </c>
      <c r="J5" s="4">
        <f>C5/25%</f>
        <v>77.8</v>
      </c>
      <c r="K5" s="4">
        <f>D5/65%</f>
        <v>88.03244471147914</v>
      </c>
      <c r="L5" t="str">
        <f>VLOOKUP(H5,'Overall scores'!$A$3:$C$19,3,FALSE)</f>
        <v>Very good</v>
      </c>
    </row>
    <row r="6" spans="1:12" ht="15">
      <c r="A6" s="2" t="s">
        <v>260</v>
      </c>
      <c r="B6" s="4">
        <v>9.8235</v>
      </c>
      <c r="C6" s="4">
        <v>24.645748387771164</v>
      </c>
      <c r="D6" s="4">
        <v>49.41813158278782</v>
      </c>
      <c r="E6" s="4">
        <v>83.88737997055898</v>
      </c>
      <c r="H6" t="str">
        <f aca="true" t="shared" si="0" ref="H6:H20">A6</f>
        <v>Sweden, MFA-Sida</v>
      </c>
      <c r="I6" s="4">
        <f aca="true" t="shared" si="1" ref="I6:I20">B6/10%</f>
        <v>98.23499999999999</v>
      </c>
      <c r="J6" s="4">
        <f aca="true" t="shared" si="2" ref="J6:J20">C6/25%</f>
        <v>98.58299355108466</v>
      </c>
      <c r="K6" s="4">
        <f aca="true" t="shared" si="3" ref="K6:K20">D6/65%</f>
        <v>76.02789474275049</v>
      </c>
      <c r="L6" t="str">
        <f>VLOOKUP(H6,'Overall scores'!$A$3:$C$19,3,FALSE)</f>
        <v>Very good</v>
      </c>
    </row>
    <row r="7" spans="1:12" ht="15">
      <c r="A7" s="2" t="s">
        <v>506</v>
      </c>
      <c r="B7" s="4">
        <v>9.2241</v>
      </c>
      <c r="C7" s="4">
        <v>24.697500000000005</v>
      </c>
      <c r="D7" s="4">
        <v>35.37381090153767</v>
      </c>
      <c r="E7" s="4">
        <v>69.29541090153768</v>
      </c>
      <c r="H7" t="str">
        <f t="shared" si="0"/>
        <v>EC, NEAR</v>
      </c>
      <c r="I7" s="4">
        <f t="shared" si="1"/>
        <v>92.241</v>
      </c>
      <c r="J7" s="4">
        <f t="shared" si="2"/>
        <v>98.79000000000002</v>
      </c>
      <c r="K7" s="4">
        <f t="shared" si="3"/>
        <v>54.421247540827174</v>
      </c>
      <c r="L7" t="str">
        <f>VLOOKUP(H7,'Overall scores'!$A$3:$C$19,3,FALSE)</f>
        <v>Good</v>
      </c>
    </row>
    <row r="8" spans="1:12" ht="15">
      <c r="A8" s="2" t="s">
        <v>588</v>
      </c>
      <c r="B8" s="4">
        <v>6.970356</v>
      </c>
      <c r="C8" s="4">
        <v>21.621976544453346</v>
      </c>
      <c r="D8" s="4">
        <v>39.94003649185892</v>
      </c>
      <c r="E8" s="4">
        <v>68.53236903631226</v>
      </c>
      <c r="H8" t="str">
        <f t="shared" si="0"/>
        <v>Netherlands, MFA</v>
      </c>
      <c r="I8" s="4">
        <f t="shared" si="1"/>
        <v>69.70356</v>
      </c>
      <c r="J8" s="4">
        <f t="shared" si="2"/>
        <v>86.48790617781339</v>
      </c>
      <c r="K8" s="4">
        <f t="shared" si="3"/>
        <v>61.44620998747526</v>
      </c>
      <c r="L8" t="str">
        <f>VLOOKUP(H8,'Overall scores'!$A$3:$C$19,3,FALSE)</f>
        <v>Good</v>
      </c>
    </row>
    <row r="9" spans="1:12" ht="15">
      <c r="A9" s="2" t="s">
        <v>465</v>
      </c>
      <c r="B9" s="4">
        <v>9.6903</v>
      </c>
      <c r="C9" s="4">
        <v>20.2849305</v>
      </c>
      <c r="D9" s="4">
        <v>36.41379395075137</v>
      </c>
      <c r="E9" s="4">
        <v>66.38902445075138</v>
      </c>
      <c r="H9" t="str">
        <f t="shared" si="0"/>
        <v>EC, FPI</v>
      </c>
      <c r="I9" s="4">
        <f t="shared" si="1"/>
        <v>96.903</v>
      </c>
      <c r="J9" s="4">
        <f t="shared" si="2"/>
        <v>81.139722</v>
      </c>
      <c r="K9" s="4">
        <f t="shared" si="3"/>
        <v>56.02122146269441</v>
      </c>
      <c r="L9" t="str">
        <f>VLOOKUP(H9,'Overall scores'!$A$3:$C$19,3,FALSE)</f>
        <v>Good</v>
      </c>
    </row>
    <row r="10" spans="1:12" ht="15">
      <c r="A10" s="2" t="s">
        <v>213</v>
      </c>
      <c r="B10" s="4">
        <v>9.5571</v>
      </c>
      <c r="C10" s="4">
        <v>19.5899305</v>
      </c>
      <c r="D10" s="4">
        <v>36.15186994514162</v>
      </c>
      <c r="E10" s="4">
        <v>65.29890044514161</v>
      </c>
      <c r="H10" t="str">
        <f t="shared" si="0"/>
        <v>EC, DEVCO</v>
      </c>
      <c r="I10" s="4">
        <f t="shared" si="1"/>
        <v>95.571</v>
      </c>
      <c r="J10" s="4">
        <f t="shared" si="2"/>
        <v>78.359722</v>
      </c>
      <c r="K10" s="4">
        <f t="shared" si="3"/>
        <v>55.618261454064026</v>
      </c>
      <c r="L10" t="str">
        <f>VLOOKUP(H10,'Overall scores'!$A$3:$C$19,3,FALSE)</f>
        <v>Good</v>
      </c>
    </row>
    <row r="11" spans="1:12" ht="15">
      <c r="A11" s="2" t="s">
        <v>670</v>
      </c>
      <c r="B11" s="4">
        <v>6.703956</v>
      </c>
      <c r="C11" s="4">
        <v>19.175</v>
      </c>
      <c r="D11" s="4">
        <v>35.450606732319244</v>
      </c>
      <c r="E11" s="4">
        <v>61.329562732319246</v>
      </c>
      <c r="H11" t="str">
        <f t="shared" si="0"/>
        <v>Denmark, MFA</v>
      </c>
      <c r="I11" s="4">
        <f t="shared" si="1"/>
        <v>67.03956</v>
      </c>
      <c r="J11" s="4">
        <f t="shared" si="2"/>
        <v>76.7</v>
      </c>
      <c r="K11" s="4">
        <f t="shared" si="3"/>
        <v>54.53939497279884</v>
      </c>
      <c r="L11" t="str">
        <f>VLOOKUP(H11,'Overall scores'!$A$3:$C$19,3,FALSE)</f>
        <v>Good</v>
      </c>
    </row>
    <row r="12" spans="1:12" ht="15">
      <c r="A12" s="2" t="s">
        <v>793</v>
      </c>
      <c r="B12" s="4">
        <v>8.6247</v>
      </c>
      <c r="C12" s="4">
        <v>22.369999999999997</v>
      </c>
      <c r="D12" s="4">
        <v>28.6343654440078</v>
      </c>
      <c r="E12" s="4">
        <v>59.62906544400779</v>
      </c>
      <c r="H12" t="str">
        <f t="shared" si="0"/>
        <v>EC, ECHO</v>
      </c>
      <c r="I12" s="4">
        <f t="shared" si="1"/>
        <v>86.247</v>
      </c>
      <c r="J12" s="4">
        <f t="shared" si="2"/>
        <v>89.47999999999999</v>
      </c>
      <c r="K12" s="4">
        <f t="shared" si="3"/>
        <v>44.05286991385815</v>
      </c>
      <c r="L12" t="str">
        <f>VLOOKUP(H12,'Overall scores'!$A$3:$C$19,3,FALSE)</f>
        <v>Fair</v>
      </c>
    </row>
    <row r="13" spans="1:12" ht="15">
      <c r="A13" s="2" t="s">
        <v>384</v>
      </c>
      <c r="B13" s="4">
        <v>4.262067</v>
      </c>
      <c r="C13" s="4">
        <v>22.563879310344824</v>
      </c>
      <c r="D13" s="4">
        <v>26.953800131788793</v>
      </c>
      <c r="E13" s="4">
        <v>53.779746442133614</v>
      </c>
      <c r="H13" t="str">
        <f t="shared" si="0"/>
        <v>Germany, BMZ-GIZ</v>
      </c>
      <c r="I13" s="4">
        <f t="shared" si="1"/>
        <v>42.62067</v>
      </c>
      <c r="J13" s="4">
        <f t="shared" si="2"/>
        <v>90.2555172413793</v>
      </c>
      <c r="K13" s="4">
        <f t="shared" si="3"/>
        <v>41.4673848181366</v>
      </c>
      <c r="L13" t="str">
        <f>VLOOKUP(H13,'Overall scores'!$A$3:$C$19,3,FALSE)</f>
        <v>Fair</v>
      </c>
    </row>
    <row r="14" spans="1:12" ht="15">
      <c r="A14" s="2" t="s">
        <v>547</v>
      </c>
      <c r="B14" s="4">
        <v>4.21578</v>
      </c>
      <c r="C14" s="4">
        <v>14.309999999999999</v>
      </c>
      <c r="D14" s="4">
        <v>33.95444709345065</v>
      </c>
      <c r="E14" s="4">
        <v>52.48022709345065</v>
      </c>
      <c r="H14" t="str">
        <f t="shared" si="0"/>
        <v>Spain, MAEC</v>
      </c>
      <c r="I14" s="4">
        <f t="shared" si="1"/>
        <v>42.157799999999995</v>
      </c>
      <c r="J14" s="4">
        <f t="shared" si="2"/>
        <v>57.239999999999995</v>
      </c>
      <c r="K14" s="4">
        <f t="shared" si="3"/>
        <v>52.23761091300101</v>
      </c>
      <c r="L14" t="str">
        <f>VLOOKUP(H14,'Overall scores'!$A$3:$C$19,3,FALSE)</f>
        <v>Fair</v>
      </c>
    </row>
    <row r="15" spans="1:12" ht="15">
      <c r="A15" s="2" t="s">
        <v>425</v>
      </c>
      <c r="B15" s="4">
        <v>6.504156</v>
      </c>
      <c r="C15" s="4">
        <v>10.511574</v>
      </c>
      <c r="D15" s="4">
        <v>29.287023809523745</v>
      </c>
      <c r="E15" s="4">
        <v>46.30275380952374</v>
      </c>
      <c r="H15" t="str">
        <f t="shared" si="0"/>
        <v>EIB</v>
      </c>
      <c r="I15" s="4">
        <f t="shared" si="1"/>
        <v>65.04155999999999</v>
      </c>
      <c r="J15" s="4">
        <f t="shared" si="2"/>
        <v>42.046296</v>
      </c>
      <c r="K15" s="4">
        <f t="shared" si="3"/>
        <v>45.05695970695961</v>
      </c>
      <c r="L15" t="str">
        <f>VLOOKUP(H15,'Overall scores'!$A$3:$C$19,3,FALSE)</f>
        <v>Fair</v>
      </c>
    </row>
    <row r="16" spans="1:12" ht="15">
      <c r="A16" s="2" t="s">
        <v>835</v>
      </c>
      <c r="B16" s="4">
        <v>4.361967</v>
      </c>
      <c r="C16" s="4">
        <v>14.17</v>
      </c>
      <c r="D16" s="4">
        <v>26.315778999999928</v>
      </c>
      <c r="E16" s="4">
        <v>44.84774599999993</v>
      </c>
      <c r="H16" t="str">
        <f t="shared" si="0"/>
        <v>France, AFD</v>
      </c>
      <c r="I16" s="4">
        <f t="shared" si="1"/>
        <v>43.61967</v>
      </c>
      <c r="J16" s="4">
        <f t="shared" si="2"/>
        <v>56.68</v>
      </c>
      <c r="K16" s="4">
        <f t="shared" si="3"/>
        <v>40.48581384615373</v>
      </c>
      <c r="L16" t="str">
        <f>VLOOKUP(H16,'Overall scores'!$A$3:$C$19,3,FALSE)</f>
        <v>Fair</v>
      </c>
    </row>
    <row r="17" spans="1:12" ht="15">
      <c r="A17" s="2" t="s">
        <v>342</v>
      </c>
      <c r="B17" s="4">
        <v>4.0959</v>
      </c>
      <c r="C17" s="4">
        <v>13.34</v>
      </c>
      <c r="D17" s="4">
        <v>23.782768225625567</v>
      </c>
      <c r="E17" s="4">
        <v>41.218668225625564</v>
      </c>
      <c r="H17" t="str">
        <f t="shared" si="0"/>
        <v>Finland, MFA</v>
      </c>
      <c r="I17" s="4">
        <f t="shared" si="1"/>
        <v>40.959</v>
      </c>
      <c r="J17" s="4">
        <f t="shared" si="2"/>
        <v>53.36</v>
      </c>
      <c r="K17" s="4">
        <f t="shared" si="3"/>
        <v>36.5888741932701</v>
      </c>
      <c r="L17" t="str">
        <f>VLOOKUP(H17,'Overall scores'!$A$3:$C$19,3,FALSE)</f>
        <v>Fair</v>
      </c>
    </row>
    <row r="18" spans="1:12" ht="15">
      <c r="A18" s="2" t="s">
        <v>629</v>
      </c>
      <c r="B18" s="4">
        <v>4.173489</v>
      </c>
      <c r="C18" s="4">
        <v>8.475</v>
      </c>
      <c r="D18" s="4">
        <v>26.975777187527463</v>
      </c>
      <c r="E18" s="4">
        <v>39.62426618752746</v>
      </c>
      <c r="H18" t="str">
        <f t="shared" si="0"/>
        <v>Belgium, DGCD</v>
      </c>
      <c r="I18" s="4">
        <f t="shared" si="1"/>
        <v>41.73489</v>
      </c>
      <c r="J18" s="4">
        <f t="shared" si="2"/>
        <v>33.9</v>
      </c>
      <c r="K18" s="4">
        <f t="shared" si="3"/>
        <v>41.50119567311917</v>
      </c>
      <c r="L18" t="str">
        <f>VLOOKUP(H18,'Overall scores'!$A$3:$C$19,3,FALSE)</f>
        <v>Poor</v>
      </c>
    </row>
    <row r="19" spans="1:12" ht="15">
      <c r="A19" s="2" t="s">
        <v>28</v>
      </c>
      <c r="B19" s="4">
        <v>2.219778</v>
      </c>
      <c r="C19" s="4">
        <v>14.865</v>
      </c>
      <c r="D19" s="4">
        <v>21.13524033333329</v>
      </c>
      <c r="E19" s="4">
        <v>38.220018333333286</v>
      </c>
      <c r="H19" t="str">
        <f t="shared" si="0"/>
        <v>EBRD</v>
      </c>
      <c r="I19" s="4">
        <f t="shared" si="1"/>
        <v>22.197779999999998</v>
      </c>
      <c r="J19" s="4">
        <f t="shared" si="2"/>
        <v>59.46</v>
      </c>
      <c r="K19" s="4">
        <f t="shared" si="3"/>
        <v>32.51575435897429</v>
      </c>
      <c r="L19" t="str">
        <f>VLOOKUP(H19,'Overall scores'!$A$3:$C$19,3,FALSE)</f>
        <v>Poor</v>
      </c>
    </row>
    <row r="20" spans="1:12" ht="15">
      <c r="A20" s="2" t="s">
        <v>172</v>
      </c>
      <c r="B20" s="4">
        <v>1.109889</v>
      </c>
      <c r="C20" s="4">
        <v>7.085</v>
      </c>
      <c r="D20" s="4">
        <v>8.372712999999987</v>
      </c>
      <c r="E20" s="4">
        <v>16.567601999999987</v>
      </c>
      <c r="H20" t="str">
        <f t="shared" si="0"/>
        <v>Italy, MAE</v>
      </c>
      <c r="I20" s="4">
        <f t="shared" si="1"/>
        <v>11.098889999999999</v>
      </c>
      <c r="J20" s="4">
        <f t="shared" si="2"/>
        <v>28.34</v>
      </c>
      <c r="K20" s="4">
        <f t="shared" si="3"/>
        <v>12.881096923076901</v>
      </c>
      <c r="L20" t="str">
        <f>VLOOKUP(H20,'Overall scores'!$A$3:$C$19,3,FALSE)</f>
        <v>Very Poor</v>
      </c>
    </row>
    <row r="21" spans="1:5" ht="15">
      <c r="A21" s="2" t="s">
        <v>1040</v>
      </c>
      <c r="B21" s="4">
        <v>101.02753799999999</v>
      </c>
      <c r="C21" s="4">
        <v>277.1555392425693</v>
      </c>
      <c r="D21" s="4">
        <v>515.3812528921153</v>
      </c>
      <c r="E21" s="4">
        <v>893.5643301346846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3.00390625" style="0" bestFit="1" customWidth="1"/>
    <col min="2" max="2" width="23.140625" style="0" bestFit="1" customWidth="1"/>
    <col min="3" max="3" width="22.7109375" style="0" bestFit="1" customWidth="1"/>
    <col min="4" max="4" width="18.00390625" style="0" bestFit="1" customWidth="1"/>
  </cols>
  <sheetData>
    <row r="3" spans="1:4" ht="15">
      <c r="A3" s="44"/>
      <c r="B3" s="45" t="s">
        <v>1085</v>
      </c>
      <c r="C3" s="46"/>
      <c r="D3" s="47"/>
    </row>
    <row r="4" spans="1:4" ht="15">
      <c r="A4" s="57" t="s">
        <v>1080</v>
      </c>
      <c r="B4" s="33" t="s">
        <v>1086</v>
      </c>
      <c r="C4" s="34" t="s">
        <v>1087</v>
      </c>
      <c r="D4" s="35" t="s">
        <v>1088</v>
      </c>
    </row>
    <row r="5" spans="1:4" ht="15">
      <c r="A5" s="44" t="s">
        <v>1043</v>
      </c>
      <c r="B5" s="27">
        <v>96.57</v>
      </c>
      <c r="C5" s="28">
        <v>88.19149677554233</v>
      </c>
      <c r="D5" s="29">
        <v>82.03016972711481</v>
      </c>
    </row>
    <row r="6" spans="1:4" ht="15">
      <c r="A6" s="50" t="s">
        <v>1044</v>
      </c>
      <c r="B6" s="30">
        <v>84.29162399999998</v>
      </c>
      <c r="C6" s="31">
        <v>84.29547003556269</v>
      </c>
      <c r="D6" s="32">
        <v>56.40926708357193</v>
      </c>
    </row>
    <row r="7" spans="1:4" ht="15">
      <c r="A7" s="50" t="s">
        <v>1045</v>
      </c>
      <c r="B7" s="30">
        <v>53.440949999999994</v>
      </c>
      <c r="C7" s="31">
        <v>64.84363554022988</v>
      </c>
      <c r="D7" s="32">
        <v>43.31491889856321</v>
      </c>
    </row>
    <row r="8" spans="1:4" ht="15">
      <c r="A8" s="50" t="s">
        <v>1081</v>
      </c>
      <c r="B8" s="30">
        <v>31.966335</v>
      </c>
      <c r="C8" s="31">
        <v>46.68</v>
      </c>
      <c r="D8" s="32">
        <v>37.00847501604673</v>
      </c>
    </row>
    <row r="9" spans="1:4" ht="15">
      <c r="A9" s="50" t="s">
        <v>1084</v>
      </c>
      <c r="B9" s="30">
        <v>11.098889999999999</v>
      </c>
      <c r="C9" s="31">
        <v>28.34</v>
      </c>
      <c r="D9" s="32">
        <v>12.881096923076901</v>
      </c>
    </row>
    <row r="10" spans="1:4" ht="15">
      <c r="A10" s="51" t="s">
        <v>1040</v>
      </c>
      <c r="B10" s="58">
        <v>63.14221124999999</v>
      </c>
      <c r="C10" s="59">
        <v>69.28888481064233</v>
      </c>
      <c r="D10" s="60">
        <v>49.555889701164936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7.421875" style="0" bestFit="1" customWidth="1"/>
    <col min="2" max="2" width="16.28125" style="0" bestFit="1" customWidth="1"/>
    <col min="3" max="3" width="17.57421875" style="0" bestFit="1" customWidth="1"/>
    <col min="4" max="4" width="20.7109375" style="0" bestFit="1" customWidth="1"/>
    <col min="5" max="5" width="20.8515625" style="0" bestFit="1" customWidth="1"/>
    <col min="6" max="6" width="17.00390625" style="0" bestFit="1" customWidth="1"/>
    <col min="7" max="7" width="12.57421875" style="0" bestFit="1" customWidth="1"/>
    <col min="8" max="8" width="20.7109375" style="0" bestFit="1" customWidth="1"/>
    <col min="9" max="9" width="25.7109375" style="0" bestFit="1" customWidth="1"/>
    <col min="10" max="10" width="15.8515625" style="0" bestFit="1" customWidth="1"/>
    <col min="11" max="11" width="19.8515625" style="0" bestFit="1" customWidth="1"/>
    <col min="12" max="12" width="12.28125" style="0" bestFit="1" customWidth="1"/>
    <col min="13" max="13" width="11.28125" style="0" bestFit="1" customWidth="1"/>
  </cols>
  <sheetData>
    <row r="2" spans="1:11" ht="1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</row>
    <row r="3" spans="1:2" ht="15">
      <c r="A3" s="1" t="s">
        <v>1041</v>
      </c>
      <c r="B3" s="1" t="s">
        <v>1042</v>
      </c>
    </row>
    <row r="4" spans="2:13" ht="15">
      <c r="B4" t="s">
        <v>162</v>
      </c>
      <c r="C4" t="s">
        <v>1056</v>
      </c>
      <c r="D4" t="s">
        <v>31</v>
      </c>
      <c r="F4" t="s">
        <v>1057</v>
      </c>
      <c r="G4" t="s">
        <v>63</v>
      </c>
      <c r="L4" t="s">
        <v>1055</v>
      </c>
      <c r="M4" t="s">
        <v>1040</v>
      </c>
    </row>
    <row r="5" spans="1:14" ht="15">
      <c r="A5" s="1" t="s">
        <v>1039</v>
      </c>
      <c r="B5" t="s">
        <v>163</v>
      </c>
      <c r="D5" t="s">
        <v>33</v>
      </c>
      <c r="E5" t="s">
        <v>222</v>
      </c>
      <c r="G5" t="s">
        <v>65</v>
      </c>
      <c r="H5" t="s">
        <v>95</v>
      </c>
      <c r="I5" t="s">
        <v>119</v>
      </c>
      <c r="J5" t="s">
        <v>138</v>
      </c>
      <c r="K5" t="s">
        <v>152</v>
      </c>
      <c r="N5" t="s">
        <v>1083</v>
      </c>
    </row>
    <row r="6" spans="1:14" ht="15">
      <c r="A6" s="2" t="s">
        <v>301</v>
      </c>
      <c r="B6" s="4">
        <v>9.4905</v>
      </c>
      <c r="C6" s="4">
        <v>9.4905</v>
      </c>
      <c r="D6" s="4">
        <v>12.5</v>
      </c>
      <c r="E6" s="4">
        <v>6.949999999999999</v>
      </c>
      <c r="F6" s="4">
        <v>19.45</v>
      </c>
      <c r="G6" s="4">
        <v>12.797423392425301</v>
      </c>
      <c r="H6" s="4">
        <v>12.178365449822731</v>
      </c>
      <c r="I6" s="4">
        <v>9.20306746251056</v>
      </c>
      <c r="J6" s="4">
        <v>12.221867314277809</v>
      </c>
      <c r="K6" s="4">
        <v>10.82036544342505</v>
      </c>
      <c r="L6" s="4">
        <v>57.22108906246146</v>
      </c>
      <c r="M6" s="4">
        <v>86.16158906246146</v>
      </c>
      <c r="N6" t="s">
        <v>1043</v>
      </c>
    </row>
    <row r="7" spans="1:14" ht="15">
      <c r="A7" s="2" t="s">
        <v>260</v>
      </c>
      <c r="B7" s="4">
        <v>9.8235</v>
      </c>
      <c r="C7" s="4">
        <v>9.8235</v>
      </c>
      <c r="D7" s="4">
        <v>12.43055555555555</v>
      </c>
      <c r="E7" s="4">
        <v>12.21519283221561</v>
      </c>
      <c r="F7" s="4">
        <v>24.64574838777116</v>
      </c>
      <c r="G7" s="4">
        <v>11.982952241911008</v>
      </c>
      <c r="H7" s="4">
        <v>12.053113055048168</v>
      </c>
      <c r="I7" s="4">
        <v>7.05979622700658</v>
      </c>
      <c r="J7" s="4">
        <v>10.22880534703704</v>
      </c>
      <c r="K7" s="4">
        <v>8.09346471178502</v>
      </c>
      <c r="L7" s="4">
        <v>49.418131582787815</v>
      </c>
      <c r="M7" s="4">
        <v>83.88737997055898</v>
      </c>
      <c r="N7" t="s">
        <v>1043</v>
      </c>
    </row>
    <row r="8" spans="1:14" ht="15">
      <c r="A8" s="2" t="s">
        <v>506</v>
      </c>
      <c r="B8" s="4">
        <v>9.2241</v>
      </c>
      <c r="C8" s="4">
        <v>9.2241</v>
      </c>
      <c r="D8" s="4">
        <v>12.1875</v>
      </c>
      <c r="E8" s="4">
        <v>12.51</v>
      </c>
      <c r="F8" s="4">
        <v>24.697499999999998</v>
      </c>
      <c r="G8" s="4">
        <v>12.47746836188956</v>
      </c>
      <c r="H8" s="4">
        <v>12.47417592371198</v>
      </c>
      <c r="I8" s="4">
        <v>2.17</v>
      </c>
      <c r="J8" s="4">
        <v>8.25216661593613</v>
      </c>
      <c r="K8" s="4">
        <v>0</v>
      </c>
      <c r="L8" s="4">
        <v>35.37381090153767</v>
      </c>
      <c r="M8" s="4">
        <v>69.29541090153768</v>
      </c>
      <c r="N8" t="s">
        <v>1044</v>
      </c>
    </row>
    <row r="9" spans="1:14" ht="15">
      <c r="A9" s="2" t="s">
        <v>588</v>
      </c>
      <c r="B9" s="4">
        <v>6.970356</v>
      </c>
      <c r="C9" s="4">
        <v>6.970356</v>
      </c>
      <c r="D9" s="4">
        <v>12.0625</v>
      </c>
      <c r="E9" s="4">
        <v>9.55947654445335</v>
      </c>
      <c r="F9" s="4">
        <v>21.62197654445335</v>
      </c>
      <c r="G9" s="4">
        <v>11.78232171548436</v>
      </c>
      <c r="H9" s="4">
        <v>12.335389771377791</v>
      </c>
      <c r="I9" s="4">
        <v>4.61911848325765</v>
      </c>
      <c r="J9" s="4">
        <v>8.89907513348588</v>
      </c>
      <c r="K9" s="4">
        <v>2.30413138825324</v>
      </c>
      <c r="L9" s="4">
        <v>39.94003649185892</v>
      </c>
      <c r="M9" s="4">
        <v>68.53236903631228</v>
      </c>
      <c r="N9" t="s">
        <v>1044</v>
      </c>
    </row>
    <row r="10" spans="1:14" ht="15">
      <c r="A10" s="2" t="s">
        <v>465</v>
      </c>
      <c r="B10" s="4">
        <v>9.6903</v>
      </c>
      <c r="C10" s="4">
        <v>9.6903</v>
      </c>
      <c r="D10" s="4">
        <v>11.25</v>
      </c>
      <c r="E10" s="4">
        <v>9.0349305</v>
      </c>
      <c r="F10" s="4">
        <v>20.2849305</v>
      </c>
      <c r="G10" s="4">
        <v>12.895660372320071</v>
      </c>
      <c r="H10" s="4">
        <v>12.544058823529351</v>
      </c>
      <c r="I10" s="4">
        <v>2.17</v>
      </c>
      <c r="J10" s="4">
        <v>8.804074754901949</v>
      </c>
      <c r="K10" s="4">
        <v>0</v>
      </c>
      <c r="L10" s="4">
        <v>36.41379395075137</v>
      </c>
      <c r="M10" s="4">
        <v>66.38902445075138</v>
      </c>
      <c r="N10" t="s">
        <v>1044</v>
      </c>
    </row>
    <row r="11" spans="1:14" ht="15">
      <c r="A11" s="2" t="s">
        <v>213</v>
      </c>
      <c r="B11" s="4">
        <v>9.5571</v>
      </c>
      <c r="C11" s="4">
        <v>9.5571</v>
      </c>
      <c r="D11" s="4">
        <v>11.25</v>
      </c>
      <c r="E11" s="4">
        <v>8.3399305</v>
      </c>
      <c r="F11" s="4">
        <v>19.5899305</v>
      </c>
      <c r="G11" s="4">
        <v>12.65133463839188</v>
      </c>
      <c r="H11" s="4">
        <v>12.71411545670735</v>
      </c>
      <c r="I11" s="4">
        <v>2.17</v>
      </c>
      <c r="J11" s="4">
        <v>8.616419850042389</v>
      </c>
      <c r="K11" s="4">
        <v>0</v>
      </c>
      <c r="L11" s="4">
        <v>36.15186994514162</v>
      </c>
      <c r="M11" s="4">
        <v>65.29890044514163</v>
      </c>
      <c r="N11" t="s">
        <v>1044</v>
      </c>
    </row>
    <row r="12" spans="1:14" ht="15">
      <c r="A12" s="2" t="s">
        <v>670</v>
      </c>
      <c r="B12" s="4">
        <v>6.703956</v>
      </c>
      <c r="C12" s="4">
        <v>6.703956</v>
      </c>
      <c r="D12" s="4">
        <v>8.75</v>
      </c>
      <c r="E12" s="4">
        <v>10.425</v>
      </c>
      <c r="F12" s="4">
        <v>19.175</v>
      </c>
      <c r="G12" s="4">
        <v>10.623512432536597</v>
      </c>
      <c r="H12" s="4">
        <v>10.8358982266769</v>
      </c>
      <c r="I12" s="4">
        <v>4.5110736314572</v>
      </c>
      <c r="J12" s="4">
        <v>7.28048578012195</v>
      </c>
      <c r="K12" s="4">
        <v>2.1996366615266</v>
      </c>
      <c r="L12" s="4">
        <v>35.450606732319244</v>
      </c>
      <c r="M12" s="4">
        <v>61.32956273231925</v>
      </c>
      <c r="N12" t="s">
        <v>1044</v>
      </c>
    </row>
    <row r="13" spans="1:14" ht="15">
      <c r="A13" s="2" t="s">
        <v>793</v>
      </c>
      <c r="B13" s="4">
        <v>8.6247</v>
      </c>
      <c r="C13" s="4">
        <v>8.6247</v>
      </c>
      <c r="D13" s="4">
        <v>11.25</v>
      </c>
      <c r="E13" s="4">
        <v>11.12</v>
      </c>
      <c r="F13" s="4">
        <v>22.369999999999997</v>
      </c>
      <c r="G13" s="4">
        <v>9.39955896070723</v>
      </c>
      <c r="H13" s="4">
        <v>9.102306483300579</v>
      </c>
      <c r="I13" s="4">
        <v>3.255</v>
      </c>
      <c r="J13" s="4">
        <v>4.71249999999999</v>
      </c>
      <c r="K13" s="4">
        <v>2.165</v>
      </c>
      <c r="L13" s="4">
        <v>28.6343654440078</v>
      </c>
      <c r="M13" s="4">
        <v>59.62906544400781</v>
      </c>
      <c r="N13" t="s">
        <v>1045</v>
      </c>
    </row>
    <row r="14" spans="1:14" ht="15">
      <c r="A14" s="2" t="s">
        <v>384</v>
      </c>
      <c r="B14" s="4">
        <v>4.262067</v>
      </c>
      <c r="C14" s="4">
        <v>4.262067</v>
      </c>
      <c r="D14" s="4">
        <v>10.05387931034482</v>
      </c>
      <c r="E14" s="4">
        <v>12.51</v>
      </c>
      <c r="F14" s="4">
        <v>22.56387931034482</v>
      </c>
      <c r="G14" s="4">
        <v>9.53417718665462</v>
      </c>
      <c r="H14" s="4">
        <v>8.20462294513417</v>
      </c>
      <c r="I14" s="4">
        <v>4.34</v>
      </c>
      <c r="J14" s="4">
        <v>4.875</v>
      </c>
      <c r="K14" s="4">
        <v>0</v>
      </c>
      <c r="L14" s="4">
        <v>26.953800131788793</v>
      </c>
      <c r="M14" s="4">
        <v>53.7797464421336</v>
      </c>
      <c r="N14" t="s">
        <v>1045</v>
      </c>
    </row>
    <row r="15" spans="1:14" ht="15">
      <c r="A15" s="2" t="s">
        <v>547</v>
      </c>
      <c r="B15" s="4">
        <v>4.21578</v>
      </c>
      <c r="C15" s="4">
        <v>4.21578</v>
      </c>
      <c r="D15" s="4">
        <v>8.75</v>
      </c>
      <c r="E15" s="4">
        <v>5.56</v>
      </c>
      <c r="F15" s="4">
        <v>14.309999999999999</v>
      </c>
      <c r="G15" s="4">
        <v>10.269518199157</v>
      </c>
      <c r="H15" s="4">
        <v>11.29458642854024</v>
      </c>
      <c r="I15" s="4">
        <v>4.34</v>
      </c>
      <c r="J15" s="4">
        <v>8.05034246575342</v>
      </c>
      <c r="K15" s="4">
        <v>0</v>
      </c>
      <c r="L15" s="4">
        <v>33.95444709345066</v>
      </c>
      <c r="M15" s="4">
        <v>52.48022709345065</v>
      </c>
      <c r="N15" t="s">
        <v>1045</v>
      </c>
    </row>
    <row r="16" spans="1:14" ht="15">
      <c r="A16" s="2" t="s">
        <v>425</v>
      </c>
      <c r="B16" s="4">
        <v>6.504156</v>
      </c>
      <c r="C16" s="4">
        <v>6.504156</v>
      </c>
      <c r="D16" s="4">
        <v>7.5</v>
      </c>
      <c r="E16" s="4">
        <v>3.011574</v>
      </c>
      <c r="F16" s="4">
        <v>10.511574</v>
      </c>
      <c r="G16" s="4">
        <v>12.322023809523799</v>
      </c>
      <c r="H16" s="4">
        <v>8.83499999999995</v>
      </c>
      <c r="I16" s="4">
        <v>3.255</v>
      </c>
      <c r="J16" s="4">
        <v>4.875</v>
      </c>
      <c r="K16" s="4">
        <v>0</v>
      </c>
      <c r="L16" s="4">
        <v>29.28702380952375</v>
      </c>
      <c r="M16" s="4">
        <v>46.30275380952375</v>
      </c>
      <c r="N16" t="s">
        <v>1045</v>
      </c>
    </row>
    <row r="17" spans="1:14" ht="15">
      <c r="A17" s="2" t="s">
        <v>835</v>
      </c>
      <c r="B17" s="4">
        <v>4.361967</v>
      </c>
      <c r="C17" s="4">
        <v>4.361967</v>
      </c>
      <c r="D17" s="4">
        <v>10</v>
      </c>
      <c r="E17" s="4">
        <v>4.17</v>
      </c>
      <c r="F17" s="4">
        <v>14.17</v>
      </c>
      <c r="G17" s="4">
        <v>7.878279</v>
      </c>
      <c r="H17" s="4">
        <v>9.764999999999931</v>
      </c>
      <c r="I17" s="4">
        <v>3.7975</v>
      </c>
      <c r="J17" s="4">
        <v>4.875</v>
      </c>
      <c r="K17" s="4">
        <v>0</v>
      </c>
      <c r="L17" s="4">
        <v>26.31577899999993</v>
      </c>
      <c r="M17" s="4">
        <v>44.84774599999993</v>
      </c>
      <c r="N17" t="s">
        <v>1045</v>
      </c>
    </row>
    <row r="18" spans="1:14" ht="15">
      <c r="A18" s="2" t="s">
        <v>342</v>
      </c>
      <c r="B18" s="4">
        <v>4.0959</v>
      </c>
      <c r="C18" s="4">
        <v>4.0959</v>
      </c>
      <c r="D18" s="4">
        <v>5</v>
      </c>
      <c r="E18" s="4">
        <v>8.34</v>
      </c>
      <c r="F18" s="4">
        <v>13.34</v>
      </c>
      <c r="G18" s="4">
        <v>7.449091144662029</v>
      </c>
      <c r="H18" s="4">
        <v>9.296632703199808</v>
      </c>
      <c r="I18" s="4">
        <v>2.17</v>
      </c>
      <c r="J18" s="4">
        <v>4.86704437776373</v>
      </c>
      <c r="K18" s="4">
        <v>0</v>
      </c>
      <c r="L18" s="4">
        <v>23.78276822562557</v>
      </c>
      <c r="M18" s="4">
        <v>41.21866822562558</v>
      </c>
      <c r="N18" t="s">
        <v>1045</v>
      </c>
    </row>
    <row r="19" spans="1:14" ht="15">
      <c r="A19" s="2" t="s">
        <v>629</v>
      </c>
      <c r="B19" s="4">
        <v>4.173489</v>
      </c>
      <c r="C19" s="4">
        <v>4.173489</v>
      </c>
      <c r="D19" s="4">
        <v>5</v>
      </c>
      <c r="E19" s="4">
        <v>3.4749999999999996</v>
      </c>
      <c r="F19" s="4">
        <v>8.475</v>
      </c>
      <c r="G19" s="4">
        <v>8.794201897196254</v>
      </c>
      <c r="H19" s="4">
        <v>9.10532529033121</v>
      </c>
      <c r="I19" s="4">
        <v>2.17</v>
      </c>
      <c r="J19" s="4">
        <v>6.90625</v>
      </c>
      <c r="K19" s="4">
        <v>0</v>
      </c>
      <c r="L19" s="4">
        <v>26.975777187527463</v>
      </c>
      <c r="M19" s="4">
        <v>39.62426618752747</v>
      </c>
      <c r="N19" t="s">
        <v>1081</v>
      </c>
    </row>
    <row r="20" spans="1:14" ht="15">
      <c r="A20" s="2" t="s">
        <v>28</v>
      </c>
      <c r="B20" s="4">
        <v>2.219778</v>
      </c>
      <c r="C20" s="4">
        <v>2.219778</v>
      </c>
      <c r="D20" s="4">
        <v>10</v>
      </c>
      <c r="E20" s="4">
        <v>4.865</v>
      </c>
      <c r="F20" s="4">
        <v>14.865</v>
      </c>
      <c r="G20" s="4">
        <v>7.307833333333329</v>
      </c>
      <c r="H20" s="4">
        <v>6.5099069999999575</v>
      </c>
      <c r="I20" s="4">
        <v>3.255</v>
      </c>
      <c r="J20" s="4">
        <v>4.0625</v>
      </c>
      <c r="K20" s="4">
        <v>0</v>
      </c>
      <c r="L20" s="4">
        <v>21.135240333333286</v>
      </c>
      <c r="M20" s="4">
        <v>38.220018333333286</v>
      </c>
      <c r="N20" t="s">
        <v>1081</v>
      </c>
    </row>
    <row r="21" spans="1:14" ht="15">
      <c r="A21" s="2" t="s">
        <v>172</v>
      </c>
      <c r="B21" s="4">
        <v>1.109889</v>
      </c>
      <c r="C21" s="4">
        <v>1.109889</v>
      </c>
      <c r="D21" s="4">
        <v>5</v>
      </c>
      <c r="E21" s="4">
        <v>2.085</v>
      </c>
      <c r="F21" s="4">
        <v>7.085</v>
      </c>
      <c r="G21" s="4">
        <v>3.259674</v>
      </c>
      <c r="H21" s="4">
        <v>1.859813999999997</v>
      </c>
      <c r="I21" s="4">
        <v>2.17</v>
      </c>
      <c r="J21" s="4">
        <v>1.08322499999999</v>
      </c>
      <c r="K21" s="4">
        <v>0</v>
      </c>
      <c r="L21" s="4">
        <v>8.372712999999987</v>
      </c>
      <c r="M21" s="4">
        <v>16.567601999999987</v>
      </c>
      <c r="N21" t="s">
        <v>1082</v>
      </c>
    </row>
    <row r="22" spans="1:13" ht="15">
      <c r="A22" s="2" t="s">
        <v>1105</v>
      </c>
      <c r="B22" s="4">
        <f>AVERAGE(B6:B21)</f>
        <v>6.314221125</v>
      </c>
      <c r="C22" s="4">
        <f aca="true" t="shared" si="0" ref="C22:M22">AVERAGE(C6:C21)</f>
        <v>6.314221125</v>
      </c>
      <c r="D22" s="4">
        <f t="shared" si="0"/>
        <v>9.561527179118773</v>
      </c>
      <c r="E22" s="4">
        <f t="shared" si="0"/>
        <v>7.76069402354181</v>
      </c>
      <c r="F22" s="4">
        <f t="shared" si="0"/>
        <v>17.322221202660582</v>
      </c>
      <c r="G22" s="4">
        <f t="shared" si="0"/>
        <v>10.089064417887062</v>
      </c>
      <c r="H22" s="4">
        <f t="shared" si="0"/>
        <v>9.94426947233626</v>
      </c>
      <c r="I22" s="4">
        <f t="shared" si="0"/>
        <v>3.7909722377645005</v>
      </c>
      <c r="J22" s="4">
        <f t="shared" si="0"/>
        <v>6.788109789957517</v>
      </c>
      <c r="K22" s="4">
        <f t="shared" si="0"/>
        <v>1.5989123878118694</v>
      </c>
      <c r="L22" s="4">
        <f t="shared" si="0"/>
        <v>32.211328305757206</v>
      </c>
      <c r="M22" s="4">
        <f t="shared" si="0"/>
        <v>55.847770633417795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D3" sqref="D3:D18"/>
    </sheetView>
  </sheetViews>
  <sheetFormatPr defaultColWidth="9.140625" defaultRowHeight="15"/>
  <cols>
    <col min="1" max="1" width="17.8515625" style="0" bestFit="1" customWidth="1"/>
    <col min="2" max="2" width="14.8515625" style="0" customWidth="1"/>
    <col min="3" max="3" width="22.57421875" style="0" customWidth="1"/>
    <col min="4" max="4" width="22.7109375" style="0" customWidth="1"/>
    <col min="5" max="5" width="14.7109375" style="0" customWidth="1"/>
    <col min="6" max="6" width="22.28125" style="0" customWidth="1"/>
    <col min="7" max="7" width="27.57421875" style="0" customWidth="1"/>
    <col min="8" max="8" width="17.8515625" style="0" customWidth="1"/>
    <col min="9" max="9" width="21.7109375" style="0" customWidth="1"/>
    <col min="10" max="10" width="22.57421875" style="0" customWidth="1"/>
  </cols>
  <sheetData>
    <row r="2" spans="1:10" ht="15">
      <c r="A2" s="26" t="s">
        <v>1076</v>
      </c>
      <c r="B2" s="26" t="s">
        <v>1073</v>
      </c>
      <c r="C2" s="26" t="s">
        <v>1089</v>
      </c>
      <c r="D2" s="26" t="s">
        <v>1090</v>
      </c>
      <c r="E2" s="26" t="s">
        <v>1091</v>
      </c>
      <c r="F2" s="26" t="s">
        <v>1092</v>
      </c>
      <c r="G2" s="26" t="s">
        <v>1093</v>
      </c>
      <c r="H2" s="26" t="s">
        <v>1094</v>
      </c>
      <c r="I2" s="26" t="s">
        <v>1095</v>
      </c>
      <c r="J2" s="26" t="s">
        <v>1080</v>
      </c>
    </row>
    <row r="3" spans="1:10" ht="15">
      <c r="A3" s="2" t="s">
        <v>260</v>
      </c>
      <c r="B3" s="4">
        <f>(VLOOKUP('Subcategories - percentage'!A3,'Indicator sub-categories'!$A$6:$M$21,3,FALSE))/10%</f>
        <v>98.23499999999999</v>
      </c>
      <c r="C3" s="4">
        <f>(VLOOKUP('Subcategories - percentage'!A3,'Indicator sub-categories'!$A$6:$M$21,4,FALSE))/12.5%</f>
        <v>99.4444444444444</v>
      </c>
      <c r="D3" s="4">
        <f>(VLOOKUP('Subcategories - percentage'!A3,'Indicator sub-categories'!$A$6:$M$21,5,FALSE))/12.5%</f>
        <v>97.72154265772488</v>
      </c>
      <c r="E3" s="4">
        <f>(VLOOKUP('Subcategories - percentage'!A3,'Indicator sub-categories'!$A$6:$M$21,7,FALSE))/13%</f>
        <v>92.17655570700775</v>
      </c>
      <c r="F3" s="4">
        <f>(VLOOKUP('Subcategories - percentage'!A3,'Indicator sub-categories'!$A$6:$M$21,8,FALSE))/13%</f>
        <v>92.7162542696013</v>
      </c>
      <c r="G3" s="4">
        <f>(VLOOKUP('Subcategories - percentage'!A3,'Indicator sub-categories'!$A$6:$M$21,9,FALSE))/13%</f>
        <v>54.30612482312754</v>
      </c>
      <c r="H3" s="4">
        <f>(VLOOKUP('Subcategories - percentage'!A3,'Indicator sub-categories'!$A$6:$M$21,10,FALSE))/13%</f>
        <v>78.68311805413107</v>
      </c>
      <c r="I3" s="4">
        <f>(VLOOKUP('Subcategories - percentage'!A3,'Indicator sub-categories'!$A$6:$M$21,11,FALSE))/13%</f>
        <v>62.25742085988476</v>
      </c>
      <c r="J3" t="str">
        <f>VLOOKUP(A3,'Overall scores'!$A$4:$C$19,3,FALSE)</f>
        <v>Very good</v>
      </c>
    </row>
    <row r="4" spans="1:10" ht="15">
      <c r="A4" s="2" t="s">
        <v>301</v>
      </c>
      <c r="B4" s="4">
        <f>(VLOOKUP('Subcategories - percentage'!A4,'Indicator sub-categories'!$A$6:$M$21,3,FALSE))/10%</f>
        <v>94.905</v>
      </c>
      <c r="C4" s="4">
        <f>(VLOOKUP('Subcategories - percentage'!A4,'Indicator sub-categories'!$A$6:$M$21,4,FALSE))/12.5%</f>
        <v>100</v>
      </c>
      <c r="D4" s="4">
        <f>(VLOOKUP('Subcategories - percentage'!A4,'Indicator sub-categories'!$A$6:$M$21,5,FALSE))/12.5%</f>
        <v>55.599999999999994</v>
      </c>
      <c r="E4" s="4">
        <f>(VLOOKUP('Subcategories - percentage'!A4,'Indicator sub-categories'!$A$6:$M$21,7,FALSE))/13%</f>
        <v>98.44171840327155</v>
      </c>
      <c r="F4" s="4">
        <f>(VLOOKUP('Subcategories - percentage'!A4,'Indicator sub-categories'!$A$6:$M$21,8,FALSE))/13%</f>
        <v>93.67973422940563</v>
      </c>
      <c r="G4" s="4">
        <f>(VLOOKUP('Subcategories - percentage'!A4,'Indicator sub-categories'!$A$6:$M$21,9,FALSE))/13%</f>
        <v>70.79282663469661</v>
      </c>
      <c r="H4" s="4">
        <f>(VLOOKUP('Subcategories - percentage'!A4,'Indicator sub-categories'!$A$6:$M$21,10,FALSE))/13%</f>
        <v>94.01436395598314</v>
      </c>
      <c r="I4" s="4">
        <f>(VLOOKUP('Subcategories - percentage'!A4,'Indicator sub-categories'!$A$6:$M$21,11,FALSE))/13%</f>
        <v>83.23358033403885</v>
      </c>
      <c r="J4" t="str">
        <f>VLOOKUP(A4,'Overall scores'!$A$4:$C$19,3,FALSE)</f>
        <v>Very good</v>
      </c>
    </row>
    <row r="5" spans="1:10" ht="15">
      <c r="A5" s="2" t="s">
        <v>588</v>
      </c>
      <c r="B5" s="4">
        <f>(VLOOKUP('Subcategories - percentage'!A5,'Indicator sub-categories'!$A$6:$M$21,3,FALSE))/10%</f>
        <v>69.70356</v>
      </c>
      <c r="C5" s="4">
        <f>(VLOOKUP('Subcategories - percentage'!A5,'Indicator sub-categories'!$A$6:$M$21,4,FALSE))/12.5%</f>
        <v>96.5</v>
      </c>
      <c r="D5" s="4">
        <f>(VLOOKUP('Subcategories - percentage'!A5,'Indicator sub-categories'!$A$6:$M$21,5,FALSE))/12.5%</f>
        <v>76.4758123556268</v>
      </c>
      <c r="E5" s="4">
        <f>(VLOOKUP('Subcategories - percentage'!A5,'Indicator sub-categories'!$A$6:$M$21,7,FALSE))/13%</f>
        <v>90.6332439652643</v>
      </c>
      <c r="F5" s="4">
        <f>(VLOOKUP('Subcategories - percentage'!A5,'Indicator sub-categories'!$A$6:$M$21,8,FALSE))/13%</f>
        <v>94.88761362598301</v>
      </c>
      <c r="G5" s="4">
        <f>(VLOOKUP('Subcategories - percentage'!A5,'Indicator sub-categories'!$A$6:$M$21,9,FALSE))/13%</f>
        <v>35.53168064044346</v>
      </c>
      <c r="H5" s="4">
        <f>(VLOOKUP('Subcategories - percentage'!A5,'Indicator sub-categories'!$A$6:$M$21,10,FALSE))/13%</f>
        <v>68.45442410373754</v>
      </c>
      <c r="I5" s="4">
        <f>(VLOOKUP('Subcategories - percentage'!A5,'Indicator sub-categories'!$A$6:$M$21,11,FALSE))/13%</f>
        <v>17.724087601948</v>
      </c>
      <c r="J5" t="str">
        <f>VLOOKUP(A5,'Overall scores'!$A$4:$C$19,3,FALSE)</f>
        <v>Good</v>
      </c>
    </row>
    <row r="6" spans="1:10" ht="15">
      <c r="A6" s="2" t="s">
        <v>506</v>
      </c>
      <c r="B6" s="4">
        <f>(VLOOKUP('Subcategories - percentage'!A6,'Indicator sub-categories'!$A$6:$M$21,3,FALSE))/10%</f>
        <v>92.241</v>
      </c>
      <c r="C6" s="4">
        <f>(VLOOKUP('Subcategories - percentage'!A6,'Indicator sub-categories'!$A$6:$M$21,4,FALSE))/12.5%</f>
        <v>97.5</v>
      </c>
      <c r="D6" s="4">
        <f>(VLOOKUP('Subcategories - percentage'!A6,'Indicator sub-categories'!$A$6:$M$21,5,FALSE))/12.5%</f>
        <v>100.08</v>
      </c>
      <c r="E6" s="4">
        <f>(VLOOKUP('Subcategories - percentage'!A6,'Indicator sub-categories'!$A$6:$M$21,7,FALSE))/13%</f>
        <v>95.98052586068891</v>
      </c>
      <c r="F6" s="4">
        <f>(VLOOKUP('Subcategories - percentage'!A6,'Indicator sub-categories'!$A$6:$M$21,8,FALSE))/13%</f>
        <v>95.95519941316908</v>
      </c>
      <c r="G6" s="4">
        <f>(VLOOKUP('Subcategories - percentage'!A6,'Indicator sub-categories'!$A$6:$M$21,9,FALSE))/13%</f>
        <v>16.69230769230769</v>
      </c>
      <c r="H6" s="4">
        <f>(VLOOKUP('Subcategories - percentage'!A6,'Indicator sub-categories'!$A$6:$M$21,10,FALSE))/13%</f>
        <v>63.47820473797022</v>
      </c>
      <c r="I6" s="4">
        <f>(VLOOKUP('Subcategories - percentage'!A6,'Indicator sub-categories'!$A$6:$M$21,11,FALSE))/13%</f>
        <v>0</v>
      </c>
      <c r="J6" t="str">
        <f>VLOOKUP(A6,'Overall scores'!$A$4:$C$19,3,FALSE)</f>
        <v>Good</v>
      </c>
    </row>
    <row r="7" spans="1:10" ht="15">
      <c r="A7" s="2" t="s">
        <v>465</v>
      </c>
      <c r="B7" s="4">
        <f>(VLOOKUP('Subcategories - percentage'!A7,'Indicator sub-categories'!$A$6:$M$21,3,FALSE))/10%</f>
        <v>96.903</v>
      </c>
      <c r="C7" s="4">
        <f>(VLOOKUP('Subcategories - percentage'!A7,'Indicator sub-categories'!$A$6:$M$21,4,FALSE))/12.5%</f>
        <v>90</v>
      </c>
      <c r="D7" s="4">
        <f>(VLOOKUP('Subcategories - percentage'!A7,'Indicator sub-categories'!$A$6:$M$21,5,FALSE))/12.5%</f>
        <v>72.279444</v>
      </c>
      <c r="E7" s="4">
        <f>(VLOOKUP('Subcategories - percentage'!A7,'Indicator sub-categories'!$A$6:$M$21,7,FALSE))/13%</f>
        <v>99.19738747938516</v>
      </c>
      <c r="F7" s="4">
        <f>(VLOOKUP('Subcategories - percentage'!A7,'Indicator sub-categories'!$A$6:$M$21,8,FALSE))/13%</f>
        <v>96.492760180995</v>
      </c>
      <c r="G7" s="4">
        <f>(VLOOKUP('Subcategories - percentage'!A7,'Indicator sub-categories'!$A$6:$M$21,9,FALSE))/13%</f>
        <v>16.69230769230769</v>
      </c>
      <c r="H7" s="4">
        <f>(VLOOKUP('Subcategories - percentage'!A7,'Indicator sub-categories'!$A$6:$M$21,10,FALSE))/13%</f>
        <v>67.72365196078422</v>
      </c>
      <c r="I7" s="4">
        <f>(VLOOKUP('Subcategories - percentage'!A7,'Indicator sub-categories'!$A$6:$M$21,11,FALSE))/13%</f>
        <v>0</v>
      </c>
      <c r="J7" t="str">
        <f>VLOOKUP(A7,'Overall scores'!$A$4:$C$19,3,FALSE)</f>
        <v>Good</v>
      </c>
    </row>
    <row r="8" spans="1:10" ht="15">
      <c r="A8" s="2" t="s">
        <v>213</v>
      </c>
      <c r="B8" s="4">
        <f>(VLOOKUP('Subcategories - percentage'!A8,'Indicator sub-categories'!$A$6:$M$21,3,FALSE))/10%</f>
        <v>95.571</v>
      </c>
      <c r="C8" s="4">
        <f>(VLOOKUP('Subcategories - percentage'!A8,'Indicator sub-categories'!$A$6:$M$21,4,FALSE))/12.5%</f>
        <v>90</v>
      </c>
      <c r="D8" s="4">
        <f>(VLOOKUP('Subcategories - percentage'!A8,'Indicator sub-categories'!$A$6:$M$21,5,FALSE))/12.5%</f>
        <v>66.719444</v>
      </c>
      <c r="E8" s="4">
        <f>(VLOOKUP('Subcategories - percentage'!A8,'Indicator sub-categories'!$A$6:$M$21,7,FALSE))/13%</f>
        <v>97.31795875686062</v>
      </c>
      <c r="F8" s="4">
        <f>(VLOOKUP('Subcategories - percentage'!A8,'Indicator sub-categories'!$A$6:$M$21,8,FALSE))/13%</f>
        <v>97.80088812851808</v>
      </c>
      <c r="G8" s="4">
        <f>(VLOOKUP('Subcategories - percentage'!A8,'Indicator sub-categories'!$A$6:$M$21,9,FALSE))/13%</f>
        <v>16.69230769230769</v>
      </c>
      <c r="H8" s="4">
        <f>(VLOOKUP('Subcategories - percentage'!A8,'Indicator sub-categories'!$A$6:$M$21,10,FALSE))/13%</f>
        <v>66.28015269263376</v>
      </c>
      <c r="I8" s="4">
        <f>(VLOOKUP('Subcategories - percentage'!A8,'Indicator sub-categories'!$A$6:$M$21,11,FALSE))/13%</f>
        <v>0</v>
      </c>
      <c r="J8" t="str">
        <f>VLOOKUP(A8,'Overall scores'!$A$4:$C$19,3,FALSE)</f>
        <v>Good</v>
      </c>
    </row>
    <row r="9" spans="1:10" ht="15">
      <c r="A9" s="2" t="s">
        <v>670</v>
      </c>
      <c r="B9" s="4">
        <f>(VLOOKUP('Subcategories - percentage'!A9,'Indicator sub-categories'!$A$6:$M$21,3,FALSE))/10%</f>
        <v>67.03956</v>
      </c>
      <c r="C9" s="4">
        <f>(VLOOKUP('Subcategories - percentage'!A9,'Indicator sub-categories'!$A$6:$M$21,4,FALSE))/12.5%</f>
        <v>70</v>
      </c>
      <c r="D9" s="4">
        <f>(VLOOKUP('Subcategories - percentage'!A9,'Indicator sub-categories'!$A$6:$M$21,5,FALSE))/12.5%</f>
        <v>83.4</v>
      </c>
      <c r="E9" s="4">
        <f>(VLOOKUP('Subcategories - percentage'!A9,'Indicator sub-categories'!$A$6:$M$21,7,FALSE))/13%</f>
        <v>81.71932640412766</v>
      </c>
      <c r="F9" s="4">
        <f>(VLOOKUP('Subcategories - percentage'!A9,'Indicator sub-categories'!$A$6:$M$21,8,FALSE))/13%</f>
        <v>83.35306328213</v>
      </c>
      <c r="G9" s="4">
        <f>(VLOOKUP('Subcategories - percentage'!A9,'Indicator sub-categories'!$A$6:$M$21,9,FALSE))/13%</f>
        <v>34.700566395824616</v>
      </c>
      <c r="H9" s="4">
        <f>(VLOOKUP('Subcategories - percentage'!A9,'Indicator sub-categories'!$A$6:$M$21,10,FALSE))/13%</f>
        <v>56.00373677016884</v>
      </c>
      <c r="I9" s="4">
        <f>(VLOOKUP('Subcategories - percentage'!A9,'Indicator sub-categories'!$A$6:$M$21,11,FALSE))/13%</f>
        <v>16.920282011743076</v>
      </c>
      <c r="J9" t="str">
        <f>VLOOKUP(A9,'Overall scores'!$A$4:$C$19,3,FALSE)</f>
        <v>Good</v>
      </c>
    </row>
    <row r="10" spans="1:10" ht="15">
      <c r="A10" s="2" t="s">
        <v>793</v>
      </c>
      <c r="B10" s="4">
        <f>(VLOOKUP('Subcategories - percentage'!A10,'Indicator sub-categories'!$A$6:$M$21,3,FALSE))/10%</f>
        <v>86.247</v>
      </c>
      <c r="C10" s="4">
        <f>(VLOOKUP('Subcategories - percentage'!A10,'Indicator sub-categories'!$A$6:$M$21,4,FALSE))/12.5%</f>
        <v>90</v>
      </c>
      <c r="D10" s="4">
        <f>(VLOOKUP('Subcategories - percentage'!A10,'Indicator sub-categories'!$A$6:$M$21,5,FALSE))/12.5%</f>
        <v>88.96</v>
      </c>
      <c r="E10" s="4">
        <f>(VLOOKUP('Subcategories - percentage'!A10,'Indicator sub-categories'!$A$6:$M$21,7,FALSE))/13%</f>
        <v>72.30429969774792</v>
      </c>
      <c r="F10" s="4">
        <f>(VLOOKUP('Subcategories - percentage'!A10,'Indicator sub-categories'!$A$6:$M$21,8,FALSE))/13%</f>
        <v>70.01774217923521</v>
      </c>
      <c r="G10" s="4">
        <f>(VLOOKUP('Subcategories - percentage'!A10,'Indicator sub-categories'!$A$6:$M$21,9,FALSE))/13%</f>
        <v>25.038461538461537</v>
      </c>
      <c r="H10" s="4">
        <f>(VLOOKUP('Subcategories - percentage'!A10,'Indicator sub-categories'!$A$6:$M$21,10,FALSE))/13%</f>
        <v>36.24999999999992</v>
      </c>
      <c r="I10" s="4">
        <f>(VLOOKUP('Subcategories - percentage'!A10,'Indicator sub-categories'!$A$6:$M$21,11,FALSE))/13%</f>
        <v>16.653846153846153</v>
      </c>
      <c r="J10" t="str">
        <f>VLOOKUP(A10,'Overall scores'!$A$4:$C$19,3,FALSE)</f>
        <v>Fair</v>
      </c>
    </row>
    <row r="11" spans="1:10" ht="15">
      <c r="A11" s="2" t="s">
        <v>384</v>
      </c>
      <c r="B11" s="4">
        <f>(VLOOKUP('Subcategories - percentage'!A11,'Indicator sub-categories'!$A$6:$M$21,3,FALSE))/10%</f>
        <v>42.62067</v>
      </c>
      <c r="C11" s="4">
        <f>(VLOOKUP('Subcategories - percentage'!A11,'Indicator sub-categories'!$A$6:$M$21,4,FALSE))/12.5%</f>
        <v>80.43103448275856</v>
      </c>
      <c r="D11" s="4">
        <f>(VLOOKUP('Subcategories - percentage'!A11,'Indicator sub-categories'!$A$6:$M$21,5,FALSE))/12.5%</f>
        <v>100.08</v>
      </c>
      <c r="E11" s="4">
        <f>(VLOOKUP('Subcategories - percentage'!A11,'Indicator sub-categories'!$A$6:$M$21,7,FALSE))/13%</f>
        <v>73.33982451272784</v>
      </c>
      <c r="F11" s="4">
        <f>(VLOOKUP('Subcategories - percentage'!A11,'Indicator sub-categories'!$A$6:$M$21,8,FALSE))/13%</f>
        <v>63.112484193339775</v>
      </c>
      <c r="G11" s="4">
        <f>(VLOOKUP('Subcategories - percentage'!A11,'Indicator sub-categories'!$A$6:$M$21,9,FALSE))/13%</f>
        <v>33.38461538461538</v>
      </c>
      <c r="H11" s="4">
        <f>(VLOOKUP('Subcategories - percentage'!A11,'Indicator sub-categories'!$A$6:$M$21,10,FALSE))/13%</f>
        <v>37.5</v>
      </c>
      <c r="I11" s="4">
        <f>(VLOOKUP('Subcategories - percentage'!A11,'Indicator sub-categories'!$A$6:$M$21,11,FALSE))/13%</f>
        <v>0</v>
      </c>
      <c r="J11" t="str">
        <f>VLOOKUP(A11,'Overall scores'!$A$4:$C$19,3,FALSE)</f>
        <v>Fair</v>
      </c>
    </row>
    <row r="12" spans="1:10" ht="15">
      <c r="A12" s="2" t="s">
        <v>547</v>
      </c>
      <c r="B12" s="4">
        <f>(VLOOKUP('Subcategories - percentage'!A12,'Indicator sub-categories'!$A$6:$M$21,3,FALSE))/10%</f>
        <v>42.157799999999995</v>
      </c>
      <c r="C12" s="4">
        <f>(VLOOKUP('Subcategories - percentage'!A12,'Indicator sub-categories'!$A$6:$M$21,4,FALSE))/12.5%</f>
        <v>70</v>
      </c>
      <c r="D12" s="4">
        <f>(VLOOKUP('Subcategories - percentage'!A12,'Indicator sub-categories'!$A$6:$M$21,5,FALSE))/12.5%</f>
        <v>44.48</v>
      </c>
      <c r="E12" s="4">
        <f>(VLOOKUP('Subcategories - percentage'!A12,'Indicator sub-categories'!$A$6:$M$21,7,FALSE))/13%</f>
        <v>78.99629383966922</v>
      </c>
      <c r="F12" s="4">
        <f>(VLOOKUP('Subcategories - percentage'!A12,'Indicator sub-categories'!$A$6:$M$21,8,FALSE))/13%</f>
        <v>86.88143406569415</v>
      </c>
      <c r="G12" s="4">
        <f>(VLOOKUP('Subcategories - percentage'!A12,'Indicator sub-categories'!$A$6:$M$21,9,FALSE))/13%</f>
        <v>33.38461538461538</v>
      </c>
      <c r="H12" s="4">
        <f>(VLOOKUP('Subcategories - percentage'!A12,'Indicator sub-categories'!$A$6:$M$21,10,FALSE))/13%</f>
        <v>61.92571127502631</v>
      </c>
      <c r="I12" s="4">
        <f>(VLOOKUP('Subcategories - percentage'!A12,'Indicator sub-categories'!$A$6:$M$21,11,FALSE))/13%</f>
        <v>0</v>
      </c>
      <c r="J12" t="str">
        <f>VLOOKUP(A12,'Overall scores'!$A$4:$C$19,3,FALSE)</f>
        <v>Fair</v>
      </c>
    </row>
    <row r="13" spans="1:10" ht="15">
      <c r="A13" s="2" t="s">
        <v>425</v>
      </c>
      <c r="B13" s="4">
        <f>(VLOOKUP('Subcategories - percentage'!A13,'Indicator sub-categories'!$A$6:$M$21,3,FALSE))/10%</f>
        <v>65.04155999999999</v>
      </c>
      <c r="C13" s="4">
        <f>(VLOOKUP('Subcategories - percentage'!A13,'Indicator sub-categories'!$A$6:$M$21,4,FALSE))/12.5%</f>
        <v>60</v>
      </c>
      <c r="D13" s="4">
        <f>(VLOOKUP('Subcategories - percentage'!A13,'Indicator sub-categories'!$A$6:$M$21,5,FALSE))/12.5%</f>
        <v>24.092592</v>
      </c>
      <c r="E13" s="4">
        <f>(VLOOKUP('Subcategories - percentage'!A13,'Indicator sub-categories'!$A$6:$M$21,7,FALSE))/13%</f>
        <v>94.78479853479845</v>
      </c>
      <c r="F13" s="4">
        <f>(VLOOKUP('Subcategories - percentage'!A13,'Indicator sub-categories'!$A$6:$M$21,8,FALSE))/13%</f>
        <v>67.96153846153807</v>
      </c>
      <c r="G13" s="4">
        <f>(VLOOKUP('Subcategories - percentage'!A13,'Indicator sub-categories'!$A$6:$M$21,9,FALSE))/13%</f>
        <v>25.038461538461537</v>
      </c>
      <c r="H13" s="4">
        <f>(VLOOKUP('Subcategories - percentage'!A13,'Indicator sub-categories'!$A$6:$M$21,10,FALSE))/13%</f>
        <v>37.5</v>
      </c>
      <c r="I13" s="4">
        <f>(VLOOKUP('Subcategories - percentage'!A13,'Indicator sub-categories'!$A$6:$M$21,11,FALSE))/13%</f>
        <v>0</v>
      </c>
      <c r="J13" t="str">
        <f>VLOOKUP(A13,'Overall scores'!$A$4:$C$19,3,FALSE)</f>
        <v>Fair</v>
      </c>
    </row>
    <row r="14" spans="1:10" ht="15">
      <c r="A14" s="2" t="s">
        <v>835</v>
      </c>
      <c r="B14" s="4">
        <f>(VLOOKUP('Subcategories - percentage'!A14,'Indicator sub-categories'!$A$6:$M$21,3,FALSE))/10%</f>
        <v>43.61967</v>
      </c>
      <c r="C14" s="4">
        <f>(VLOOKUP('Subcategories - percentage'!A14,'Indicator sub-categories'!$A$6:$M$21,4,FALSE))/12.5%</f>
        <v>80</v>
      </c>
      <c r="D14" s="4">
        <f>(VLOOKUP('Subcategories - percentage'!A14,'Indicator sub-categories'!$A$6:$M$21,5,FALSE))/12.5%</f>
        <v>33.36</v>
      </c>
      <c r="E14" s="4">
        <f>(VLOOKUP('Subcategories - percentage'!A14,'Indicator sub-categories'!$A$6:$M$21,7,FALSE))/13%</f>
        <v>60.60214615384615</v>
      </c>
      <c r="F14" s="4">
        <f>(VLOOKUP('Subcategories - percentage'!A14,'Indicator sub-categories'!$A$6:$M$21,8,FALSE))/13%</f>
        <v>75.11538461538409</v>
      </c>
      <c r="G14" s="4">
        <f>(VLOOKUP('Subcategories - percentage'!A14,'Indicator sub-categories'!$A$6:$M$21,9,FALSE))/13%</f>
        <v>29.21153846153846</v>
      </c>
      <c r="H14" s="4">
        <f>(VLOOKUP('Subcategories - percentage'!A14,'Indicator sub-categories'!$A$6:$M$21,10,FALSE))/13%</f>
        <v>37.5</v>
      </c>
      <c r="I14" s="4">
        <f>(VLOOKUP('Subcategories - percentage'!A14,'Indicator sub-categories'!$A$6:$M$21,11,FALSE))/13%</f>
        <v>0</v>
      </c>
      <c r="J14" t="str">
        <f>VLOOKUP(A14,'Overall scores'!$A$4:$C$19,3,FALSE)</f>
        <v>Fair</v>
      </c>
    </row>
    <row r="15" spans="1:10" ht="15">
      <c r="A15" s="2" t="s">
        <v>342</v>
      </c>
      <c r="B15" s="4">
        <f>(VLOOKUP('Subcategories - percentage'!A15,'Indicator sub-categories'!$A$6:$M$21,3,FALSE))/10%</f>
        <v>40.959</v>
      </c>
      <c r="C15" s="4">
        <f>(VLOOKUP('Subcategories - percentage'!A15,'Indicator sub-categories'!$A$6:$M$21,4,FALSE))/12.5%</f>
        <v>40</v>
      </c>
      <c r="D15" s="4">
        <f>(VLOOKUP('Subcategories - percentage'!A15,'Indicator sub-categories'!$A$6:$M$21,5,FALSE))/12.5%</f>
        <v>66.72</v>
      </c>
      <c r="E15" s="4">
        <f>(VLOOKUP('Subcategories - percentage'!A15,'Indicator sub-categories'!$A$6:$M$21,7,FALSE))/13%</f>
        <v>57.300701112784836</v>
      </c>
      <c r="F15" s="4">
        <f>(VLOOKUP('Subcategories - percentage'!A15,'Indicator sub-categories'!$A$6:$M$21,8,FALSE))/13%</f>
        <v>71.51255925538314</v>
      </c>
      <c r="G15" s="4">
        <f>(VLOOKUP('Subcategories - percentage'!A15,'Indicator sub-categories'!$A$6:$M$21,9,FALSE))/13%</f>
        <v>16.69230769230769</v>
      </c>
      <c r="H15" s="4">
        <f>(VLOOKUP('Subcategories - percentage'!A15,'Indicator sub-categories'!$A$6:$M$21,10,FALSE))/13%</f>
        <v>37.438802905874844</v>
      </c>
      <c r="I15" s="4">
        <f>(VLOOKUP('Subcategories - percentage'!A15,'Indicator sub-categories'!$A$6:$M$21,11,FALSE))/13%</f>
        <v>0</v>
      </c>
      <c r="J15" t="str">
        <f>VLOOKUP(A15,'Overall scores'!$A$4:$C$19,3,FALSE)</f>
        <v>Fair</v>
      </c>
    </row>
    <row r="16" spans="1:10" ht="15">
      <c r="A16" s="2" t="s">
        <v>629</v>
      </c>
      <c r="B16" s="4">
        <f>(VLOOKUP('Subcategories - percentage'!A16,'Indicator sub-categories'!$A$6:$M$21,3,FALSE))/10%</f>
        <v>41.73489</v>
      </c>
      <c r="C16" s="4">
        <f>(VLOOKUP('Subcategories - percentage'!A16,'Indicator sub-categories'!$A$6:$M$21,4,FALSE))/12.5%</f>
        <v>40</v>
      </c>
      <c r="D16" s="4">
        <f>(VLOOKUP('Subcategories - percentage'!A16,'Indicator sub-categories'!$A$6:$M$21,5,FALSE))/12.5%</f>
        <v>27.799999999999997</v>
      </c>
      <c r="E16" s="4">
        <f>(VLOOKUP('Subcategories - percentage'!A16,'Indicator sub-categories'!$A$6:$M$21,7,FALSE))/13%</f>
        <v>67.64770690150965</v>
      </c>
      <c r="F16" s="4">
        <f>(VLOOKUP('Subcategories - percentage'!A16,'Indicator sub-categories'!$A$6:$M$21,8,FALSE))/13%</f>
        <v>70.04096377177854</v>
      </c>
      <c r="G16" s="4">
        <f>(VLOOKUP('Subcategories - percentage'!A16,'Indicator sub-categories'!$A$6:$M$21,9,FALSE))/13%</f>
        <v>16.69230769230769</v>
      </c>
      <c r="H16" s="4">
        <f>(VLOOKUP('Subcategories - percentage'!A16,'Indicator sub-categories'!$A$6:$M$21,10,FALSE))/13%</f>
        <v>53.125</v>
      </c>
      <c r="I16" s="4">
        <f>(VLOOKUP('Subcategories - percentage'!A16,'Indicator sub-categories'!$A$6:$M$21,11,FALSE))/13%</f>
        <v>0</v>
      </c>
      <c r="J16" t="str">
        <f>VLOOKUP(A16,'Overall scores'!$A$4:$C$19,3,FALSE)</f>
        <v>Poor</v>
      </c>
    </row>
    <row r="17" spans="1:10" ht="15">
      <c r="A17" s="2" t="s">
        <v>28</v>
      </c>
      <c r="B17" s="4">
        <f>(VLOOKUP('Subcategories - percentage'!A17,'Indicator sub-categories'!$A$6:$M$21,3,FALSE))/10%</f>
        <v>22.197779999999998</v>
      </c>
      <c r="C17" s="4">
        <f>(VLOOKUP('Subcategories - percentage'!A17,'Indicator sub-categories'!$A$6:$M$21,4,FALSE))/12.5%</f>
        <v>80</v>
      </c>
      <c r="D17" s="4">
        <f>(VLOOKUP('Subcategories - percentage'!A17,'Indicator sub-categories'!$A$6:$M$21,5,FALSE))/12.5%</f>
        <v>38.92</v>
      </c>
      <c r="E17" s="4">
        <f>(VLOOKUP('Subcategories - percentage'!A17,'Indicator sub-categories'!$A$6:$M$21,7,FALSE))/13%</f>
        <v>56.21410256410253</v>
      </c>
      <c r="F17" s="4">
        <f>(VLOOKUP('Subcategories - percentage'!A17,'Indicator sub-categories'!$A$6:$M$21,8,FALSE))/13%</f>
        <v>50.076207692307364</v>
      </c>
      <c r="G17" s="4">
        <f>(VLOOKUP('Subcategories - percentage'!A17,'Indicator sub-categories'!$A$6:$M$21,9,FALSE))/13%</f>
        <v>25.038461538461537</v>
      </c>
      <c r="H17" s="4">
        <f>(VLOOKUP('Subcategories - percentage'!A17,'Indicator sub-categories'!$A$6:$M$21,10,FALSE))/13%</f>
        <v>31.25</v>
      </c>
      <c r="I17" s="4">
        <f>(VLOOKUP('Subcategories - percentage'!A17,'Indicator sub-categories'!$A$6:$M$21,11,FALSE))/13%</f>
        <v>0</v>
      </c>
      <c r="J17" t="str">
        <f>VLOOKUP(A17,'Overall scores'!$A$4:$C$19,3,FALSE)</f>
        <v>Poor</v>
      </c>
    </row>
    <row r="18" spans="1:10" ht="15">
      <c r="A18" s="2" t="s">
        <v>172</v>
      </c>
      <c r="B18" s="4">
        <f>(VLOOKUP('Subcategories - percentage'!A18,'Indicator sub-categories'!$A$6:$M$21,3,FALSE))/10%</f>
        <v>11.098889999999999</v>
      </c>
      <c r="C18" s="4">
        <f>(VLOOKUP('Subcategories - percentage'!A18,'Indicator sub-categories'!$A$6:$M$21,4,FALSE))/12.5%</f>
        <v>40</v>
      </c>
      <c r="D18" s="4">
        <f>(VLOOKUP('Subcategories - percentage'!A18,'Indicator sub-categories'!$A$6:$M$21,5,FALSE))/12.5%</f>
        <v>16.68</v>
      </c>
      <c r="E18" s="4">
        <f>(VLOOKUP('Subcategories - percentage'!A18,'Indicator sub-categories'!$A$6:$M$21,7,FALSE))/13%</f>
        <v>25.074415384615385</v>
      </c>
      <c r="F18" s="4">
        <f>(VLOOKUP('Subcategories - percentage'!A18,'Indicator sub-categories'!$A$6:$M$21,8,FALSE))/13%</f>
        <v>14.306261538461515</v>
      </c>
      <c r="G18" s="4">
        <f>(VLOOKUP('Subcategories - percentage'!A18,'Indicator sub-categories'!$A$6:$M$21,9,FALSE))/13%</f>
        <v>16.69230769230769</v>
      </c>
      <c r="H18" s="4">
        <f>(VLOOKUP('Subcategories - percentage'!A18,'Indicator sub-categories'!$A$6:$M$21,10,FALSE))/13%</f>
        <v>8.332499999999921</v>
      </c>
      <c r="I18" s="4">
        <f>(VLOOKUP('Subcategories - percentage'!A18,'Indicator sub-categories'!$A$6:$M$21,11,FALSE))/13%</f>
        <v>0</v>
      </c>
      <c r="J18" t="str">
        <f>VLOOKUP(A18,'Overall scores'!$A$4:$C$19,3,FALSE)</f>
        <v>Very Poor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pwyf</dc:creator>
  <cp:keywords/>
  <dc:description/>
  <cp:lastModifiedBy>Ruth</cp:lastModifiedBy>
  <dcterms:created xsi:type="dcterms:W3CDTF">2015-05-15T16:08:59Z</dcterms:created>
  <dcterms:modified xsi:type="dcterms:W3CDTF">2015-06-17T11:56:50Z</dcterms:modified>
  <cp:category/>
  <cp:version/>
  <cp:contentType/>
  <cp:contentStatus/>
</cp:coreProperties>
</file>